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2"/>
  </bookViews>
  <sheets>
    <sheet name="Önkormányzat" sheetId="1" r:id="rId1"/>
    <sheet name="PH" sheetId="2" r:id="rId2"/>
    <sheet name="Önkormányzat II." sheetId="3" r:id="rId3"/>
    <sheet name="Óvoda" sheetId="4" r:id="rId4"/>
  </sheets>
  <externalReferences>
    <externalReference r:id="rId7"/>
    <externalReference r:id="rId8"/>
    <externalReference r:id="rId9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'Önkormányzat'!$A$1:$Y$38</definedName>
  </definedNames>
  <calcPr fullCalcOnLoad="1"/>
</workbook>
</file>

<file path=xl/sharedStrings.xml><?xml version="1.0" encoding="utf-8"?>
<sst xmlns="http://schemas.openxmlformats.org/spreadsheetml/2006/main" count="258" uniqueCount="109">
  <si>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</si>
  <si>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</si>
  <si>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</si>
  <si>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</si>
  <si>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</si>
  <si>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</si>
  <si>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</si>
  <si>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</si>
  <si>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</si>
  <si>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</si>
  <si>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</si>
  <si>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</si>
  <si>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</si>
  <si>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</si>
  <si>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</si>
  <si>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</si>
  <si>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</si>
  <si>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</si>
  <si>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</si>
  <si>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</si>
  <si>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</si>
  <si>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</si>
  <si>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</si>
  <si>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</si>
  <si>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</si>
  <si>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</si>
  <si>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</si>
  <si>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</si>
  <si>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</si>
  <si>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</si>
  <si>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</si>
  <si>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</si>
  <si>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</si>
  <si>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</si>
  <si>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</si>
  <si>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</si>
  <si>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</si>
  <si>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</si>
  <si>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</si>
  <si>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</si>
  <si>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</si>
  <si>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</si>
  <si>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</si>
  <si>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</si>
  <si>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</si>
  <si>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</si>
  <si>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</si>
  <si>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</si>
  <si>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</si>
  <si>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</si>
  <si>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</si>
  <si>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</si>
  <si>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</si>
  <si>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Közvilágítás (K)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</si>
  <si>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</si>
  <si>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</si>
  <si>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</si>
  <si>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</si>
  <si>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</si>
  <si>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</si>
  <si>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</si>
  <si>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</si>
  <si>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</si>
  <si>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</si>
  <si>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</si>
  <si>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</si>
  <si>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</si>
  <si>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Városgazd. 
(K)</t>
  </si>
  <si>
    <t>Védőnői szolg. (K)</t>
  </si>
  <si>
    <t>Óvodai nevelés szakmai f. (K)</t>
  </si>
  <si>
    <t>Óvodai nevelés működtetés f. (K)</t>
  </si>
  <si>
    <t>Könyvtári szolgáltatás (K)</t>
  </si>
  <si>
    <t>Fogorvosi ellátás (K)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</si>
  <si>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</si>
  <si>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</si>
  <si>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</si>
  <si>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</si>
  <si>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</si>
  <si>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Segélyezés 
(K)</t>
  </si>
  <si>
    <t>Háziorvos 
(K)</t>
  </si>
  <si>
    <t>Háziorvosi
Ügyelet 
(K)</t>
  </si>
  <si>
    <t>Önk-i vagyon gazdálkodás 
(Ö)</t>
  </si>
  <si>
    <t>Közút 
üzem. (K)</t>
  </si>
  <si>
    <t>Étkeztetés óvodai
(K)</t>
  </si>
  <si>
    <t>Étkeztetés iskolai
(K)</t>
  </si>
  <si>
    <t>Étkeztetés szünidei
(K)</t>
  </si>
  <si>
    <t>gyerekorvos (K)</t>
  </si>
  <si>
    <t>Üzemeltetési és egyéb szolg. (Ö) Nyugdijas klub</t>
  </si>
  <si>
    <t>Üzemeltetési és egyéb szolg. (Ö) tábor</t>
  </si>
  <si>
    <t>Üzemeltetési és egyéb szolg. (Ö) Sportcsarnok, soprtpálya</t>
  </si>
  <si>
    <t>TOP-3.2.1-16-Polgármesteri Hivatal, Óvoda, Sportcsarnok energetika (Ö)</t>
  </si>
  <si>
    <t>EFOP-3.3.2-16 Kulturális nevelési programok</t>
  </si>
  <si>
    <t>Kulturális szolgáltatás- Faluház (Ö)</t>
  </si>
  <si>
    <t>Civil és egyéb szerv. tám. (Ö)</t>
  </si>
  <si>
    <t>Tass Község Önkormányzata</t>
  </si>
  <si>
    <t xml:space="preserve">Rendezvények (Ö) </t>
  </si>
  <si>
    <t>Tassi Polgármesteri Hivatal</t>
  </si>
  <si>
    <t>Tass Község Önkormányzata II.</t>
  </si>
  <si>
    <t>Falukarácsony (Ö)</t>
  </si>
  <si>
    <t>EFOP-3.9.2-16-2017 Humán kapacítások fejlesztése Kunszentmiklósi járásban (Ö)</t>
  </si>
  <si>
    <t>EFOP-1.5.3-16-2017 Humán szolgáltatások fejlesztése Kunszentmiklósi járásban (Ö)</t>
  </si>
  <si>
    <t>2/4. sz. melléklet  a /2020.  ( ) önkormányzati rendelethez</t>
  </si>
  <si>
    <t>Márk Ilona Hétszínvirág Óvoda és Mini Bölcsőde</t>
  </si>
  <si>
    <t>2/2. sz. melléklet  a /2020.  ( ) önkormányzati rendelethez</t>
  </si>
  <si>
    <t>2/1. sz. melléklet  a  /2020.  ( ) önkormányzati rendelethez</t>
  </si>
  <si>
    <t>Étkeztetés bölcsőde
(K)</t>
  </si>
  <si>
    <t>Mini bölcsőde (Ö)</t>
  </si>
  <si>
    <t>2/3. sz. melléklet  a /2020.  ( ) önkormányzati rendelethez</t>
  </si>
  <si>
    <t>Táncterem (Ö)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</si>
</sst>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33" borderId="12" xfId="60" applyFont="1" applyFill="1" applyBorder="1" applyAlignment="1">
      <alignment horizontal="center"/>
      <protection/>
    </xf>
    <xf numFmtId="0" fontId="3" fillId="33" borderId="12" xfId="60" applyFont="1" applyFill="1" applyBorder="1">
      <alignment/>
      <protection/>
    </xf>
    <xf numFmtId="3" fontId="3" fillId="33" borderId="12" xfId="60" applyNumberFormat="1" applyFont="1" applyFill="1" applyBorder="1">
      <alignment/>
      <protection/>
    </xf>
    <xf numFmtId="0" fontId="4" fillId="34" borderId="12" xfId="60" applyFont="1" applyFill="1" applyBorder="1" applyAlignment="1">
      <alignment horizontal="center"/>
      <protection/>
    </xf>
    <xf numFmtId="0" fontId="4" fillId="34" borderId="12" xfId="60" applyFont="1" applyFill="1" applyBorder="1">
      <alignment/>
      <protection/>
    </xf>
    <xf numFmtId="3" fontId="4" fillId="34" borderId="12" xfId="60" applyNumberFormat="1" applyFont="1" applyFill="1" applyBorder="1">
      <alignment/>
      <protection/>
    </xf>
    <xf numFmtId="3" fontId="3" fillId="34" borderId="12" xfId="60" applyNumberFormat="1" applyFont="1" applyFill="1" applyBorder="1">
      <alignment/>
      <protection/>
    </xf>
    <xf numFmtId="49" fontId="4" fillId="34" borderId="12" xfId="60" applyNumberFormat="1" applyFont="1" applyFill="1" applyBorder="1" applyAlignment="1">
      <alignment horizontal="center"/>
      <protection/>
    </xf>
    <xf numFmtId="0" fontId="4" fillId="34" borderId="12" xfId="60" applyFont="1" applyFill="1" applyBorder="1" applyAlignment="1">
      <alignment wrapText="1"/>
      <protection/>
    </xf>
    <xf numFmtId="3" fontId="4" fillId="0" borderId="12" xfId="60" applyNumberFormat="1" applyFont="1" applyFill="1" applyBorder="1">
      <alignment/>
      <protection/>
    </xf>
    <xf numFmtId="3" fontId="3" fillId="0" borderId="12" xfId="60" applyNumberFormat="1" applyFont="1" applyFill="1" applyBorder="1">
      <alignment/>
      <protection/>
    </xf>
    <xf numFmtId="0" fontId="8" fillId="35" borderId="12" xfId="60" applyFont="1" applyFill="1" applyBorder="1">
      <alignment/>
      <protection/>
    </xf>
    <xf numFmtId="3" fontId="8" fillId="35" borderId="12" xfId="60" applyNumberFormat="1" applyFont="1" applyFill="1" applyBorder="1">
      <alignment/>
      <protection/>
    </xf>
    <xf numFmtId="0" fontId="8" fillId="0" borderId="12" xfId="60" applyFont="1" applyFill="1" applyBorder="1">
      <alignment/>
      <protection/>
    </xf>
    <xf numFmtId="3" fontId="8" fillId="0" borderId="12" xfId="60" applyNumberFormat="1" applyFont="1" applyFill="1" applyBorder="1">
      <alignment/>
      <protection/>
    </xf>
    <xf numFmtId="0" fontId="8" fillId="33" borderId="12" xfId="60" applyFont="1" applyFill="1" applyBorder="1">
      <alignment/>
      <protection/>
    </xf>
    <xf numFmtId="3" fontId="8" fillId="33" borderId="12" xfId="60" applyNumberFormat="1" applyFont="1" applyFill="1" applyBorder="1">
      <alignment/>
      <protection/>
    </xf>
    <xf numFmtId="0" fontId="7" fillId="0" borderId="12" xfId="60" applyFont="1" applyBorder="1">
      <alignment/>
      <protection/>
    </xf>
    <xf numFmtId="3" fontId="7" fillId="0" borderId="12" xfId="60" applyNumberFormat="1" applyFont="1" applyBorder="1">
      <alignment/>
      <protection/>
    </xf>
    <xf numFmtId="0" fontId="7" fillId="0" borderId="12" xfId="60" applyFont="1" applyBorder="1" applyAlignment="1">
      <alignment wrapText="1"/>
      <protection/>
    </xf>
    <xf numFmtId="3" fontId="7" fillId="0" borderId="12" xfId="60" applyNumberFormat="1" applyFont="1" applyFill="1" applyBorder="1">
      <alignment/>
      <protection/>
    </xf>
    <xf numFmtId="0" fontId="3" fillId="33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0" fontId="3" fillId="33" borderId="14" xfId="60" applyFont="1" applyFill="1" applyBorder="1">
      <alignment/>
      <protection/>
    </xf>
    <xf numFmtId="3" fontId="3" fillId="33" borderId="14" xfId="60" applyNumberFormat="1" applyFont="1" applyFill="1" applyBorder="1">
      <alignment/>
      <protection/>
    </xf>
    <xf numFmtId="0" fontId="4" fillId="34" borderId="15" xfId="60" applyFont="1" applyFill="1" applyBorder="1" applyAlignment="1">
      <alignment horizontal="center"/>
      <protection/>
    </xf>
    <xf numFmtId="0" fontId="3" fillId="33" borderId="15" xfId="60" applyFont="1" applyFill="1" applyBorder="1" applyAlignment="1">
      <alignment horizontal="center"/>
      <protection/>
    </xf>
    <xf numFmtId="0" fontId="8" fillId="35" borderId="15" xfId="60" applyFont="1" applyFill="1" applyBorder="1">
      <alignment/>
      <protection/>
    </xf>
    <xf numFmtId="0" fontId="8" fillId="0" borderId="15" xfId="60" applyFont="1" applyFill="1" applyBorder="1">
      <alignment/>
      <protection/>
    </xf>
    <xf numFmtId="3" fontId="8" fillId="0" borderId="16" xfId="60" applyNumberFormat="1" applyFont="1" applyFill="1" applyBorder="1">
      <alignment/>
      <protection/>
    </xf>
    <xf numFmtId="0" fontId="8" fillId="33" borderId="15" xfId="60" applyFont="1" applyFill="1" applyBorder="1">
      <alignment/>
      <protection/>
    </xf>
    <xf numFmtId="0" fontId="7" fillId="0" borderId="15" xfId="60" applyFont="1" applyBorder="1">
      <alignment/>
      <protection/>
    </xf>
    <xf numFmtId="3" fontId="7" fillId="0" borderId="16" xfId="60" applyNumberFormat="1" applyFont="1" applyBorder="1">
      <alignment/>
      <protection/>
    </xf>
    <xf numFmtId="0" fontId="8" fillId="36" borderId="17" xfId="60" applyFont="1" applyFill="1" applyBorder="1">
      <alignment/>
      <protection/>
    </xf>
    <xf numFmtId="0" fontId="8" fillId="36" borderId="18" xfId="60" applyFont="1" applyFill="1" applyBorder="1" applyAlignment="1">
      <alignment horizontal="center"/>
      <protection/>
    </xf>
    <xf numFmtId="0" fontId="8" fillId="36" borderId="18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49" fontId="7" fillId="0" borderId="12" xfId="60" applyNumberFormat="1" applyFont="1" applyBorder="1" applyAlignment="1">
      <alignment horizontal="center"/>
      <protection/>
    </xf>
    <xf numFmtId="0" fontId="8" fillId="0" borderId="12" xfId="60" applyFont="1" applyFill="1" applyBorder="1" applyAlignment="1">
      <alignment horizontal="center"/>
      <protection/>
    </xf>
    <xf numFmtId="49" fontId="7" fillId="0" borderId="12" xfId="60" applyNumberFormat="1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2" xfId="60" applyFont="1" applyFill="1" applyBorder="1" applyAlignment="1">
      <alignment horizontal="center"/>
      <protection/>
    </xf>
    <xf numFmtId="49" fontId="7" fillId="0" borderId="12" xfId="60" applyNumberFormat="1" applyFont="1" applyFill="1" applyBorder="1" applyAlignment="1">
      <alignment horizontal="center"/>
      <protection/>
    </xf>
    <xf numFmtId="0" fontId="7" fillId="0" borderId="12" xfId="60" applyFont="1" applyFill="1" applyBorder="1" applyAlignment="1">
      <alignment wrapText="1"/>
      <protection/>
    </xf>
    <xf numFmtId="3" fontId="7" fillId="0" borderId="16" xfId="60" applyNumberFormat="1" applyFont="1" applyFill="1" applyBorder="1">
      <alignment/>
      <protection/>
    </xf>
    <xf numFmtId="49" fontId="8" fillId="0" borderId="12" xfId="60" applyNumberFormat="1" applyFont="1" applyFill="1" applyBorder="1" applyAlignment="1">
      <alignment horizontal="center"/>
      <protection/>
    </xf>
    <xf numFmtId="0" fontId="7" fillId="0" borderId="15" xfId="60" applyFont="1" applyFill="1" applyBorder="1">
      <alignment/>
      <protection/>
    </xf>
    <xf numFmtId="0" fontId="9" fillId="0" borderId="19" xfId="60" applyFont="1" applyBorder="1" applyAlignment="1">
      <alignment horizontal="center"/>
      <protection/>
    </xf>
    <xf numFmtId="0" fontId="3" fillId="0" borderId="19" xfId="66" applyFont="1" applyFill="1" applyBorder="1" applyAlignment="1">
      <alignment horizontal="center" wrapText="1"/>
      <protection/>
    </xf>
    <xf numFmtId="0" fontId="3" fillId="37" borderId="20" xfId="60" applyFont="1" applyFill="1" applyBorder="1" applyAlignment="1">
      <alignment horizontal="center" vertical="center" textRotation="90"/>
      <protection/>
    </xf>
    <xf numFmtId="3" fontId="3" fillId="33" borderId="21" xfId="60" applyNumberFormat="1" applyFont="1" applyFill="1" applyBorder="1">
      <alignment/>
      <protection/>
    </xf>
    <xf numFmtId="3" fontId="4" fillId="34" borderId="22" xfId="60" applyNumberFormat="1" applyFont="1" applyFill="1" applyBorder="1">
      <alignment/>
      <protection/>
    </xf>
    <xf numFmtId="3" fontId="3" fillId="34" borderId="22" xfId="60" applyNumberFormat="1" applyFont="1" applyFill="1" applyBorder="1">
      <alignment/>
      <protection/>
    </xf>
    <xf numFmtId="3" fontId="3" fillId="33" borderId="22" xfId="60" applyNumberFormat="1" applyFont="1" applyFill="1" applyBorder="1">
      <alignment/>
      <protection/>
    </xf>
    <xf numFmtId="3" fontId="8" fillId="35" borderId="22" xfId="60" applyNumberFormat="1" applyFont="1" applyFill="1" applyBorder="1">
      <alignment/>
      <protection/>
    </xf>
    <xf numFmtId="3" fontId="8" fillId="33" borderId="22" xfId="60" applyNumberFormat="1" applyFont="1" applyFill="1" applyBorder="1">
      <alignment/>
      <protection/>
    </xf>
    <xf numFmtId="3" fontId="8" fillId="0" borderId="22" xfId="60" applyNumberFormat="1" applyFont="1" applyFill="1" applyBorder="1">
      <alignment/>
      <protection/>
    </xf>
    <xf numFmtId="3" fontId="7" fillId="0" borderId="22" xfId="60" applyNumberFormat="1" applyFont="1" applyFill="1" applyBorder="1">
      <alignment/>
      <protection/>
    </xf>
    <xf numFmtId="3" fontId="7" fillId="0" borderId="22" xfId="60" applyNumberFormat="1" applyFont="1" applyBorder="1">
      <alignment/>
      <protection/>
    </xf>
    <xf numFmtId="3" fontId="8" fillId="36" borderId="23" xfId="60" applyNumberFormat="1" applyFont="1" applyFill="1" applyBorder="1">
      <alignment/>
      <protection/>
    </xf>
    <xf numFmtId="3" fontId="3" fillId="33" borderId="24" xfId="60" applyNumberFormat="1" applyFont="1" applyFill="1" applyBorder="1">
      <alignment/>
      <protection/>
    </xf>
    <xf numFmtId="3" fontId="4" fillId="34" borderId="25" xfId="60" applyNumberFormat="1" applyFont="1" applyFill="1" applyBorder="1">
      <alignment/>
      <protection/>
    </xf>
    <xf numFmtId="3" fontId="3" fillId="34" borderId="25" xfId="60" applyNumberFormat="1" applyFont="1" applyFill="1" applyBorder="1">
      <alignment/>
      <protection/>
    </xf>
    <xf numFmtId="3" fontId="3" fillId="33" borderId="25" xfId="60" applyNumberFormat="1" applyFont="1" applyFill="1" applyBorder="1">
      <alignment/>
      <protection/>
    </xf>
    <xf numFmtId="3" fontId="8" fillId="35" borderId="25" xfId="60" applyNumberFormat="1" applyFont="1" applyFill="1" applyBorder="1">
      <alignment/>
      <protection/>
    </xf>
    <xf numFmtId="3" fontId="8" fillId="0" borderId="25" xfId="60" applyNumberFormat="1" applyFont="1" applyFill="1" applyBorder="1">
      <alignment/>
      <protection/>
    </xf>
    <xf numFmtId="3" fontId="7" fillId="0" borderId="25" xfId="60" applyNumberFormat="1" applyFont="1" applyFill="1" applyBorder="1">
      <alignment/>
      <protection/>
    </xf>
    <xf numFmtId="3" fontId="7" fillId="0" borderId="25" xfId="60" applyNumberFormat="1" applyFont="1" applyBorder="1">
      <alignment/>
      <protection/>
    </xf>
    <xf numFmtId="0" fontId="5" fillId="37" borderId="26" xfId="60" applyFont="1" applyFill="1" applyBorder="1" applyAlignment="1">
      <alignment horizontal="center" vertical="center" wrapText="1"/>
      <protection/>
    </xf>
    <xf numFmtId="3" fontId="8" fillId="0" borderId="27" xfId="60" applyNumberFormat="1" applyFont="1" applyFill="1" applyBorder="1">
      <alignment/>
      <protection/>
    </xf>
    <xf numFmtId="0" fontId="8" fillId="37" borderId="28" xfId="60" applyFont="1" applyFill="1" applyBorder="1" applyAlignment="1">
      <alignment horizontal="center" vertical="center" textRotation="90" wrapText="1"/>
      <protection/>
    </xf>
    <xf numFmtId="0" fontId="7" fillId="37" borderId="28" xfId="60" applyFont="1" applyFill="1" applyBorder="1" applyAlignment="1">
      <alignment horizontal="center" textRotation="90" wrapText="1"/>
      <protection/>
    </xf>
    <xf numFmtId="49" fontId="3" fillId="37" borderId="28" xfId="60" applyNumberFormat="1" applyFont="1" applyFill="1" applyBorder="1" applyAlignment="1">
      <alignment horizontal="center" vertical="center"/>
      <protection/>
    </xf>
    <xf numFmtId="0" fontId="6" fillId="37" borderId="28" xfId="60" applyFont="1" applyFill="1" applyBorder="1" applyAlignment="1">
      <alignment horizontal="center" vertical="center" wrapText="1"/>
      <protection/>
    </xf>
    <xf numFmtId="0" fontId="6" fillId="37" borderId="29" xfId="60" applyFont="1" applyFill="1" applyBorder="1" applyAlignment="1">
      <alignment horizontal="center" vertical="center" wrapText="1"/>
      <protection/>
    </xf>
    <xf numFmtId="0" fontId="6" fillId="37" borderId="30" xfId="60" applyFont="1" applyFill="1" applyBorder="1" applyAlignment="1">
      <alignment horizontal="center" vertical="center" wrapText="1"/>
      <protection/>
    </xf>
    <xf numFmtId="0" fontId="6" fillId="37" borderId="31" xfId="60" applyFont="1" applyFill="1" applyBorder="1" applyAlignment="1">
      <alignment horizontal="center" vertical="center" wrapText="1"/>
      <protection/>
    </xf>
    <xf numFmtId="0" fontId="5" fillId="37" borderId="32" xfId="60" applyFont="1" applyFill="1" applyBorder="1" applyAlignment="1">
      <alignment horizontal="center" vertical="center" wrapText="1"/>
      <protection/>
    </xf>
    <xf numFmtId="0" fontId="6" fillId="37" borderId="33" xfId="60" applyFont="1" applyFill="1" applyBorder="1" applyAlignment="1">
      <alignment horizontal="center" vertical="center" wrapText="1"/>
      <protection/>
    </xf>
    <xf numFmtId="3" fontId="8" fillId="33" borderId="16" xfId="60" applyNumberFormat="1" applyFont="1" applyFill="1" applyBorder="1">
      <alignment/>
      <protection/>
    </xf>
    <xf numFmtId="3" fontId="8" fillId="36" borderId="34" xfId="60" applyNumberFormat="1" applyFont="1" applyFill="1" applyBorder="1">
      <alignment/>
      <protection/>
    </xf>
    <xf numFmtId="3" fontId="8" fillId="33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8" borderId="0" xfId="60" applyFont="1" applyFill="1" applyBorder="1" applyAlignment="1">
      <alignment vertical="center" wrapText="1"/>
      <protection/>
    </xf>
    <xf numFmtId="3" fontId="4" fillId="34" borderId="16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9" fillId="0" borderId="0" xfId="60" applyFont="1" applyBorder="1" applyAlignment="1">
      <alignment horizontal="center"/>
      <protection/>
    </xf>
    <xf numFmtId="0" fontId="3" fillId="0" borderId="0" xfId="66" applyFont="1" applyFill="1" applyBorder="1" applyAlignment="1">
      <alignment horizontal="center" wrapText="1"/>
      <protection/>
    </xf>
    <xf numFmtId="0" fontId="8" fillId="0" borderId="35" xfId="60" applyFont="1" applyBorder="1" applyAlignment="1">
      <alignment horizontal="center"/>
      <protection/>
    </xf>
    <xf numFmtId="0" fontId="3" fillId="37" borderId="36" xfId="60" applyFont="1" applyFill="1" applyBorder="1" applyAlignment="1">
      <alignment horizontal="center" vertical="center" textRotation="90"/>
      <protection/>
    </xf>
    <xf numFmtId="0" fontId="8" fillId="37" borderId="37" xfId="60" applyFont="1" applyFill="1" applyBorder="1" applyAlignment="1">
      <alignment horizontal="center" vertical="center" textRotation="90" wrapText="1"/>
      <protection/>
    </xf>
    <xf numFmtId="0" fontId="7" fillId="37" borderId="37" xfId="60" applyFont="1" applyFill="1" applyBorder="1" applyAlignment="1">
      <alignment horizontal="center" textRotation="90" wrapText="1"/>
      <protection/>
    </xf>
    <xf numFmtId="49" fontId="3" fillId="37" borderId="38" xfId="60" applyNumberFormat="1" applyFont="1" applyFill="1" applyBorder="1" applyAlignment="1">
      <alignment horizontal="center" vertical="center"/>
      <protection/>
    </xf>
    <xf numFmtId="0" fontId="6" fillId="37" borderId="38" xfId="60" applyFont="1" applyFill="1" applyBorder="1" applyAlignment="1">
      <alignment horizontal="center" vertical="center" wrapText="1"/>
      <protection/>
    </xf>
    <xf numFmtId="0" fontId="5" fillId="37" borderId="39" xfId="60" applyFont="1" applyFill="1" applyBorder="1" applyAlignment="1">
      <alignment horizontal="center" vertical="center" wrapText="1"/>
      <protection/>
    </xf>
    <xf numFmtId="0" fontId="8" fillId="0" borderId="40" xfId="60" applyFont="1" applyBorder="1" applyAlignment="1">
      <alignment horizontal="center"/>
      <protection/>
    </xf>
    <xf numFmtId="3" fontId="3" fillId="33" borderId="41" xfId="60" applyNumberFormat="1" applyFont="1" applyFill="1" applyBorder="1">
      <alignment/>
      <protection/>
    </xf>
    <xf numFmtId="3" fontId="4" fillId="34" borderId="42" xfId="60" applyNumberFormat="1" applyFont="1" applyFill="1" applyBorder="1">
      <alignment/>
      <protection/>
    </xf>
    <xf numFmtId="3" fontId="3" fillId="34" borderId="42" xfId="60" applyNumberFormat="1" applyFont="1" applyFill="1" applyBorder="1">
      <alignment/>
      <protection/>
    </xf>
    <xf numFmtId="3" fontId="3" fillId="33" borderId="42" xfId="60" applyNumberFormat="1" applyFont="1" applyFill="1" applyBorder="1">
      <alignment/>
      <protection/>
    </xf>
    <xf numFmtId="3" fontId="8" fillId="35" borderId="42" xfId="60" applyNumberFormat="1" applyFont="1" applyFill="1" applyBorder="1">
      <alignment/>
      <protection/>
    </xf>
    <xf numFmtId="3" fontId="8" fillId="33" borderId="43" xfId="60" applyNumberFormat="1" applyFont="1" applyFill="1" applyBorder="1">
      <alignment/>
      <protection/>
    </xf>
    <xf numFmtId="3" fontId="8" fillId="0" borderId="43" xfId="60" applyNumberFormat="1" applyFont="1" applyFill="1" applyBorder="1">
      <alignment/>
      <protection/>
    </xf>
    <xf numFmtId="3" fontId="7" fillId="0" borderId="43" xfId="60" applyNumberFormat="1" applyFont="1" applyFill="1" applyBorder="1">
      <alignment/>
      <protection/>
    </xf>
    <xf numFmtId="3" fontId="7" fillId="0" borderId="43" xfId="60" applyNumberFormat="1" applyFont="1" applyBorder="1">
      <alignment/>
      <protection/>
    </xf>
    <xf numFmtId="0" fontId="8" fillId="0" borderId="44" xfId="60" applyFont="1" applyBorder="1" applyAlignment="1">
      <alignment horizontal="center"/>
      <protection/>
    </xf>
    <xf numFmtId="0" fontId="8" fillId="36" borderId="45" xfId="60" applyFont="1" applyFill="1" applyBorder="1">
      <alignment/>
      <protection/>
    </xf>
    <xf numFmtId="0" fontId="8" fillId="36" borderId="46" xfId="60" applyFont="1" applyFill="1" applyBorder="1" applyAlignment="1">
      <alignment horizontal="center"/>
      <protection/>
    </xf>
    <xf numFmtId="0" fontId="8" fillId="36" borderId="46" xfId="60" applyFont="1" applyFill="1" applyBorder="1">
      <alignment/>
      <protection/>
    </xf>
    <xf numFmtId="3" fontId="8" fillId="36" borderId="46" xfId="60" applyNumberFormat="1" applyFont="1" applyFill="1" applyBorder="1">
      <alignment/>
      <protection/>
    </xf>
    <xf numFmtId="3" fontId="8" fillId="36" borderId="47" xfId="60" applyNumberFormat="1" applyFont="1" applyFill="1" applyBorder="1">
      <alignment/>
      <protection/>
    </xf>
    <xf numFmtId="3" fontId="8" fillId="36" borderId="48" xfId="60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6" fillId="39" borderId="38" xfId="60" applyFont="1" applyFill="1" applyBorder="1" applyAlignment="1">
      <alignment horizontal="center" vertical="center" wrapText="1"/>
      <protection/>
    </xf>
    <xf numFmtId="0" fontId="6" fillId="39" borderId="49" xfId="60" applyFont="1" applyFill="1" applyBorder="1" applyAlignment="1">
      <alignment horizontal="center" vertical="center" wrapText="1"/>
      <protection/>
    </xf>
    <xf numFmtId="0" fontId="6" fillId="39" borderId="50" xfId="60" applyFont="1" applyFill="1" applyBorder="1" applyAlignment="1">
      <alignment horizontal="center" vertical="center" wrapText="1"/>
      <protection/>
    </xf>
    <xf numFmtId="0" fontId="6" fillId="39" borderId="28" xfId="60" applyFont="1" applyFill="1" applyBorder="1" applyAlignment="1">
      <alignment horizontal="center" vertical="center" wrapText="1"/>
      <protection/>
    </xf>
    <xf numFmtId="0" fontId="8" fillId="39" borderId="17" xfId="60" applyFont="1" applyFill="1" applyBorder="1">
      <alignment/>
      <protection/>
    </xf>
    <xf numFmtId="0" fontId="8" fillId="39" borderId="18" xfId="60" applyFont="1" applyFill="1" applyBorder="1" applyAlignment="1">
      <alignment horizontal="center"/>
      <protection/>
    </xf>
    <xf numFmtId="0" fontId="8" fillId="39" borderId="18" xfId="60" applyFont="1" applyFill="1" applyBorder="1">
      <alignment/>
      <protection/>
    </xf>
    <xf numFmtId="3" fontId="8" fillId="39" borderId="18" xfId="60" applyNumberFormat="1" applyFont="1" applyFill="1" applyBorder="1">
      <alignment/>
      <protection/>
    </xf>
    <xf numFmtId="3" fontId="8" fillId="39" borderId="23" xfId="60" applyNumberFormat="1" applyFont="1" applyFill="1" applyBorder="1">
      <alignment/>
      <protection/>
    </xf>
    <xf numFmtId="3" fontId="8" fillId="39" borderId="34" xfId="60" applyNumberFormat="1" applyFont="1" applyFill="1" applyBorder="1">
      <alignment/>
      <protection/>
    </xf>
    <xf numFmtId="3" fontId="8" fillId="39" borderId="51" xfId="60" applyNumberFormat="1" applyFont="1" applyFill="1" applyBorder="1">
      <alignment/>
      <protection/>
    </xf>
    <xf numFmtId="3" fontId="4" fillId="0" borderId="22" xfId="60" applyNumberFormat="1" applyFont="1" applyFill="1" applyBorder="1">
      <alignment/>
      <protection/>
    </xf>
    <xf numFmtId="3" fontId="4" fillId="0" borderId="16" xfId="60" applyNumberFormat="1" applyFont="1" applyFill="1" applyBorder="1">
      <alignment/>
      <protection/>
    </xf>
    <xf numFmtId="3" fontId="3" fillId="0" borderId="22" xfId="60" applyNumberFormat="1" applyFont="1" applyFill="1" applyBorder="1">
      <alignment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3" fillId="0" borderId="55" xfId="60" applyFont="1" applyFill="1" applyBorder="1" applyAlignment="1">
      <alignment horizontal="center" vertical="center"/>
      <protection/>
    </xf>
    <xf numFmtId="0" fontId="3" fillId="0" borderId="56" xfId="60" applyFont="1" applyFill="1" applyBorder="1" applyAlignment="1">
      <alignment horizontal="center" vertical="center"/>
      <protection/>
    </xf>
    <xf numFmtId="0" fontId="3" fillId="0" borderId="57" xfId="60" applyFont="1" applyFill="1" applyBorder="1" applyAlignment="1">
      <alignment horizontal="center" vertical="center"/>
      <protection/>
    </xf>
    <xf numFmtId="0" fontId="3" fillId="0" borderId="58" xfId="60" applyFont="1" applyFill="1" applyBorder="1" applyAlignment="1">
      <alignment horizontal="center" vertical="center"/>
      <protection/>
    </xf>
    <xf numFmtId="0" fontId="3" fillId="0" borderId="59" xfId="60" applyFont="1" applyFill="1" applyBorder="1" applyAlignment="1">
      <alignment horizontal="center" vertical="center"/>
      <protection/>
    </xf>
    <xf numFmtId="0" fontId="3" fillId="0" borderId="60" xfId="60" applyFont="1" applyFill="1" applyBorder="1" applyAlignment="1">
      <alignment horizontal="center" vertical="center"/>
      <protection/>
    </xf>
    <xf numFmtId="0" fontId="3" fillId="0" borderId="61" xfId="60" applyFont="1" applyFill="1" applyBorder="1" applyAlignment="1">
      <alignment horizontal="center" vertical="center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xcel B" xfId="40"/>
    <cellStyle name="Excel Built-in Excel Built-in Excel Built-in Excel B" xfId="41"/>
    <cellStyle name="Comma" xfId="42"/>
    <cellStyle name="Comma [0]" xfId="43"/>
    <cellStyle name="Ezres 2" xfId="44"/>
    <cellStyle name="Ezres 2 2" xfId="45"/>
    <cellStyle name="Ezres 2 2 2" xfId="46"/>
    <cellStyle name="Figyelmeztetés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120" zoomScaleNormal="80" zoomScaleSheetLayoutView="120" zoomScalePageLayoutView="80" workbookViewId="0" topLeftCell="H1">
      <selection activeCell="Z17" sqref="Z17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0.140625" style="1" customWidth="1"/>
    <col min="10" max="11" width="10.421875" style="1" customWidth="1"/>
    <col min="12" max="12" width="9.00390625" style="1" customWidth="1"/>
    <col min="13" max="13" width="8.8515625" style="1" customWidth="1"/>
    <col min="14" max="14" width="9.57421875" style="1" customWidth="1"/>
    <col min="15" max="15" width="9.421875" style="1" customWidth="1"/>
    <col min="16" max="16" width="8.421875" style="1" customWidth="1"/>
    <col min="17" max="17" width="9.28125" style="1" customWidth="1"/>
    <col min="18" max="19" width="8.8515625" style="1" customWidth="1"/>
    <col min="20" max="20" width="9.140625" style="1" customWidth="1"/>
    <col min="21" max="21" width="10.57421875" style="1" customWidth="1"/>
    <col min="22" max="22" width="8.140625" style="1" customWidth="1"/>
    <col min="23" max="23" width="9.7109375" style="1" customWidth="1"/>
    <col min="24" max="24" width="10.7109375" style="1" customWidth="1"/>
    <col min="25" max="25" width="13.140625" style="1" customWidth="1"/>
    <col min="26" max="16384" width="9.140625" style="1" customWidth="1"/>
  </cols>
  <sheetData>
    <row r="1" spans="1:25" ht="15" customHeight="1">
      <c r="A1" s="139" t="s">
        <v>104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12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5" s="8" customFormat="1" ht="15" customHeight="1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s="8" customFormat="1" ht="15" customHeight="1">
      <c r="A4" s="140">
        <v>2020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12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8.2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25" s="8" customFormat="1" ht="60.75" customHeight="1" thickBot="1">
      <c r="A7" s="2">
        <v>1</v>
      </c>
      <c r="B7" s="60" t="s">
        <v>20</v>
      </c>
      <c r="C7" s="81" t="s">
        <v>21</v>
      </c>
      <c r="D7" s="81" t="s">
        <v>0</v>
      </c>
      <c r="E7" s="82"/>
      <c r="F7" s="82"/>
      <c r="G7" s="83" t="s">
        <v>48</v>
      </c>
      <c r="H7" s="128" t="s">
        <v>52</v>
      </c>
      <c r="I7" s="128" t="s">
        <v>67</v>
      </c>
      <c r="J7" s="128" t="s">
        <v>54</v>
      </c>
      <c r="K7" s="128" t="s">
        <v>105</v>
      </c>
      <c r="L7" s="128" t="s">
        <v>83</v>
      </c>
      <c r="M7" s="128" t="s">
        <v>84</v>
      </c>
      <c r="N7" s="128" t="s">
        <v>85</v>
      </c>
      <c r="O7" s="128" t="s">
        <v>78</v>
      </c>
      <c r="P7" s="128" t="s">
        <v>82</v>
      </c>
      <c r="Q7" s="128" t="s">
        <v>53</v>
      </c>
      <c r="R7" s="128" t="s">
        <v>74</v>
      </c>
      <c r="S7" s="128" t="s">
        <v>71</v>
      </c>
      <c r="T7" s="128" t="s">
        <v>68</v>
      </c>
      <c r="U7" s="128" t="s">
        <v>72</v>
      </c>
      <c r="V7" s="128" t="s">
        <v>79</v>
      </c>
      <c r="W7" s="128" t="s">
        <v>86</v>
      </c>
      <c r="X7" s="128" t="s">
        <v>80</v>
      </c>
      <c r="Y7" s="79" t="s">
        <v>64</v>
      </c>
    </row>
    <row r="8" spans="1:25" s="8" customFormat="1" ht="29.25" customHeight="1" thickBot="1">
      <c r="A8" s="2">
        <v>2</v>
      </c>
      <c r="B8" s="10">
        <v>1</v>
      </c>
      <c r="C8" s="141" t="s">
        <v>94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</row>
    <row r="9" spans="1:25" s="4" customFormat="1" ht="15" customHeight="1">
      <c r="A9" s="2">
        <v>3</v>
      </c>
      <c r="B9" s="32"/>
      <c r="C9" s="33" t="s">
        <v>1</v>
      </c>
      <c r="D9" s="33"/>
      <c r="E9" s="33"/>
      <c r="F9" s="33"/>
      <c r="G9" s="34" t="s">
        <v>2</v>
      </c>
      <c r="H9" s="35">
        <f>H10+H11+H12+H13+H14</f>
        <v>13250</v>
      </c>
      <c r="I9" s="35">
        <f>I10+I11+I12+I13+I14</f>
        <v>41608</v>
      </c>
      <c r="J9" s="35">
        <f>J10+J11+J12+J13+J14</f>
        <v>0</v>
      </c>
      <c r="K9" s="35">
        <f>K10+K11+K12+K13+K14</f>
        <v>1787</v>
      </c>
      <c r="L9" s="61">
        <f>L10+L11+L12+L13+L14</f>
        <v>15421</v>
      </c>
      <c r="M9" s="35">
        <f aca="true" t="shared" si="0" ref="M9:V9">M10+M11+M12+M13+M14</f>
        <v>17457</v>
      </c>
      <c r="N9" s="35">
        <f t="shared" si="0"/>
        <v>2845</v>
      </c>
      <c r="O9" s="35">
        <f t="shared" si="0"/>
        <v>26020</v>
      </c>
      <c r="P9" s="35">
        <f t="shared" si="0"/>
        <v>5344</v>
      </c>
      <c r="Q9" s="35">
        <f t="shared" si="0"/>
        <v>13376</v>
      </c>
      <c r="R9" s="35">
        <f t="shared" si="0"/>
        <v>0</v>
      </c>
      <c r="S9" s="35">
        <f t="shared" si="0"/>
        <v>5978</v>
      </c>
      <c r="T9" s="35">
        <f t="shared" si="0"/>
        <v>8647</v>
      </c>
      <c r="U9" s="35">
        <f t="shared" si="0"/>
        <v>12731</v>
      </c>
      <c r="V9" s="71">
        <f t="shared" si="0"/>
        <v>620</v>
      </c>
      <c r="W9" s="71">
        <f>W10+W11+W12+W13+W14</f>
        <v>580</v>
      </c>
      <c r="X9" s="71">
        <f>X10+X11+X12+X13+X14</f>
        <v>6801</v>
      </c>
      <c r="Y9" s="71">
        <f>Y10+Y11+Y12+Y13+Y14</f>
        <v>172465</v>
      </c>
    </row>
    <row r="10" spans="1:25" s="4" customFormat="1" ht="15" customHeight="1">
      <c r="A10" s="2">
        <v>4</v>
      </c>
      <c r="B10" s="36"/>
      <c r="C10" s="14"/>
      <c r="D10" s="14">
        <v>1</v>
      </c>
      <c r="E10" s="14"/>
      <c r="F10" s="14"/>
      <c r="G10" s="15" t="s">
        <v>3</v>
      </c>
      <c r="H10" s="20">
        <f>7569+272+2711+12+500+168</f>
        <v>11232</v>
      </c>
      <c r="I10" s="20">
        <f>300+500</f>
        <v>800</v>
      </c>
      <c r="J10" s="20"/>
      <c r="K10" s="20"/>
      <c r="L10" s="20"/>
      <c r="M10" s="20">
        <f>2512+12+144+80+8</f>
        <v>2756</v>
      </c>
      <c r="N10" s="20"/>
      <c r="O10" s="20"/>
      <c r="P10" s="20"/>
      <c r="Q10" s="20"/>
      <c r="R10" s="20"/>
      <c r="S10" s="20">
        <f>3351+144+12+150+100</f>
        <v>3757</v>
      </c>
      <c r="T10" s="20">
        <f>6035+12+144+150+25</f>
        <v>6366</v>
      </c>
      <c r="U10" s="20">
        <f>5398+144+144+12+12+80+80</f>
        <v>5870</v>
      </c>
      <c r="V10" s="20"/>
      <c r="W10" s="16"/>
      <c r="X10" s="96"/>
      <c r="Y10" s="72">
        <f>SUM(H10:V10)</f>
        <v>30781</v>
      </c>
    </row>
    <row r="11" spans="1:25" s="4" customFormat="1" ht="30" customHeight="1">
      <c r="A11" s="2">
        <v>5</v>
      </c>
      <c r="B11" s="36"/>
      <c r="C11" s="14"/>
      <c r="D11" s="14">
        <v>2</v>
      </c>
      <c r="E11" s="14"/>
      <c r="F11" s="14"/>
      <c r="G11" s="19" t="s">
        <v>49</v>
      </c>
      <c r="H11" s="20">
        <f>1325+88+427+2+88+88</f>
        <v>2018</v>
      </c>
      <c r="I11" s="20">
        <v>53</v>
      </c>
      <c r="J11" s="20"/>
      <c r="K11" s="20"/>
      <c r="L11" s="20"/>
      <c r="M11" s="20">
        <f>440+2+47+14</f>
        <v>503</v>
      </c>
      <c r="N11" s="20"/>
      <c r="O11" s="20"/>
      <c r="P11" s="20"/>
      <c r="Q11" s="20"/>
      <c r="R11" s="20"/>
      <c r="S11" s="20">
        <f>586+47+2+26+50</f>
        <v>711</v>
      </c>
      <c r="T11" s="20">
        <f>1056+2+47+26</f>
        <v>1131</v>
      </c>
      <c r="U11" s="20">
        <f>945+47+47+2+2+14+14</f>
        <v>1071</v>
      </c>
      <c r="V11" s="20"/>
      <c r="W11" s="16"/>
      <c r="X11" s="96"/>
      <c r="Y11" s="72">
        <f>SUM(H11:V11)</f>
        <v>5487</v>
      </c>
    </row>
    <row r="12" spans="1:25" s="4" customFormat="1" ht="15" customHeight="1">
      <c r="A12" s="2">
        <v>6</v>
      </c>
      <c r="B12" s="36"/>
      <c r="C12" s="14"/>
      <c r="D12" s="14">
        <v>3</v>
      </c>
      <c r="E12" s="14"/>
      <c r="F12" s="14"/>
      <c r="G12" s="15" t="s">
        <v>5</v>
      </c>
      <c r="H12" s="20"/>
      <c r="I12" s="20">
        <v>17108</v>
      </c>
      <c r="J12" s="20"/>
      <c r="K12" s="20">
        <v>1787</v>
      </c>
      <c r="L12" s="20">
        <v>15421</v>
      </c>
      <c r="M12" s="20">
        <v>14198</v>
      </c>
      <c r="N12" s="20">
        <v>2845</v>
      </c>
      <c r="O12" s="20"/>
      <c r="P12" s="20">
        <v>5344</v>
      </c>
      <c r="Q12" s="20">
        <v>13376</v>
      </c>
      <c r="R12" s="20"/>
      <c r="S12" s="20">
        <f>1250+260</f>
        <v>1510</v>
      </c>
      <c r="T12" s="20">
        <v>1150</v>
      </c>
      <c r="U12" s="20">
        <f>1200+4590</f>
        <v>5790</v>
      </c>
      <c r="V12" s="20">
        <v>620</v>
      </c>
      <c r="W12" s="20">
        <f>580</f>
        <v>580</v>
      </c>
      <c r="X12" s="137">
        <f>6801</f>
        <v>6801</v>
      </c>
      <c r="Y12" s="72">
        <f>SUM(H12:X12)</f>
        <v>86530</v>
      </c>
    </row>
    <row r="13" spans="1:25" s="4" customFormat="1" ht="15" customHeight="1">
      <c r="A13" s="2">
        <v>7</v>
      </c>
      <c r="B13" s="36"/>
      <c r="C13" s="14"/>
      <c r="D13" s="14">
        <v>4</v>
      </c>
      <c r="E13" s="14"/>
      <c r="F13" s="14"/>
      <c r="G13" s="15" t="s">
        <v>28</v>
      </c>
      <c r="H13" s="16"/>
      <c r="I13" s="16"/>
      <c r="J13" s="16"/>
      <c r="K13" s="62"/>
      <c r="L13" s="136"/>
      <c r="M13" s="20"/>
      <c r="N13" s="20"/>
      <c r="O13" s="20">
        <v>26020</v>
      </c>
      <c r="P13" s="20"/>
      <c r="Q13" s="20"/>
      <c r="R13" s="16"/>
      <c r="S13" s="16"/>
      <c r="T13" s="16"/>
      <c r="U13" s="16"/>
      <c r="V13" s="16"/>
      <c r="W13" s="16"/>
      <c r="X13" s="96"/>
      <c r="Y13" s="72">
        <f>SUM(H13:V13)</f>
        <v>26020</v>
      </c>
    </row>
    <row r="14" spans="1:25" s="4" customFormat="1" ht="15" customHeight="1">
      <c r="A14" s="2">
        <v>8</v>
      </c>
      <c r="B14" s="36"/>
      <c r="C14" s="14"/>
      <c r="D14" s="14">
        <v>5</v>
      </c>
      <c r="E14" s="14"/>
      <c r="F14" s="14"/>
      <c r="G14" s="15" t="s">
        <v>6</v>
      </c>
      <c r="H14" s="17">
        <f>SUM(H15:H18)</f>
        <v>0</v>
      </c>
      <c r="I14" s="17">
        <f>SUM(I15:I18)</f>
        <v>23647</v>
      </c>
      <c r="J14" s="17">
        <f>SUM(J15:J18)</f>
        <v>0</v>
      </c>
      <c r="K14" s="63"/>
      <c r="L14" s="63">
        <f>SUM(L15:L18)</f>
        <v>0</v>
      </c>
      <c r="M14" s="17">
        <f aca="true" t="shared" si="1" ref="M14:V14">SUM(M15:M18)</f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>SUM(W15:W18)</f>
        <v>0</v>
      </c>
      <c r="X14" s="97">
        <f>SUM(X15:X18)</f>
        <v>0</v>
      </c>
      <c r="Y14" s="73">
        <f>SUM(Y15:Y18)</f>
        <v>23647</v>
      </c>
    </row>
    <row r="15" spans="1:25" s="4" customFormat="1" ht="30" customHeight="1">
      <c r="A15" s="2">
        <v>9</v>
      </c>
      <c r="B15" s="36"/>
      <c r="C15" s="14"/>
      <c r="D15" s="14"/>
      <c r="E15" s="18" t="s">
        <v>22</v>
      </c>
      <c r="F15" s="18"/>
      <c r="G15" s="19" t="s">
        <v>56</v>
      </c>
      <c r="H15" s="16"/>
      <c r="I15" s="16"/>
      <c r="J15" s="16"/>
      <c r="K15" s="62"/>
      <c r="L15" s="62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96"/>
      <c r="Y15" s="72">
        <f>SUM(H15:X15)</f>
        <v>0</v>
      </c>
    </row>
    <row r="16" spans="1:25" s="4" customFormat="1" ht="29.25" customHeight="1">
      <c r="A16" s="2">
        <v>10</v>
      </c>
      <c r="B16" s="36"/>
      <c r="C16" s="14"/>
      <c r="D16" s="14"/>
      <c r="E16" s="18" t="s">
        <v>23</v>
      </c>
      <c r="F16" s="18"/>
      <c r="G16" s="19" t="s">
        <v>57</v>
      </c>
      <c r="H16" s="16"/>
      <c r="I16" s="16"/>
      <c r="J16" s="16"/>
      <c r="K16" s="62"/>
      <c r="L16" s="62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96"/>
      <c r="Y16" s="72">
        <f>SUM(H16:V16)</f>
        <v>0</v>
      </c>
    </row>
    <row r="17" spans="1:25" s="4" customFormat="1" ht="15" customHeight="1">
      <c r="A17" s="2">
        <v>11</v>
      </c>
      <c r="B17" s="36"/>
      <c r="C17" s="14"/>
      <c r="D17" s="14"/>
      <c r="E17" s="18" t="s">
        <v>24</v>
      </c>
      <c r="F17" s="18"/>
      <c r="G17" s="15" t="s">
        <v>7</v>
      </c>
      <c r="H17" s="16"/>
      <c r="I17" s="20">
        <v>23647</v>
      </c>
      <c r="J17" s="16"/>
      <c r="K17" s="62"/>
      <c r="L17" s="62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96"/>
      <c r="Y17" s="72">
        <f>SUM(H17:V17)</f>
        <v>23647</v>
      </c>
    </row>
    <row r="18" spans="1:25" s="4" customFormat="1" ht="15" customHeight="1">
      <c r="A18" s="2">
        <v>12</v>
      </c>
      <c r="B18" s="36"/>
      <c r="C18" s="14"/>
      <c r="D18" s="14"/>
      <c r="E18" s="18" t="s">
        <v>25</v>
      </c>
      <c r="F18" s="18"/>
      <c r="G18" s="15" t="s">
        <v>8</v>
      </c>
      <c r="H18" s="16"/>
      <c r="I18" s="16"/>
      <c r="J18" s="16"/>
      <c r="K18" s="62"/>
      <c r="L18" s="62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96"/>
      <c r="Y18" s="72">
        <f>SUM(H18:V18)</f>
        <v>0</v>
      </c>
    </row>
    <row r="19" spans="1:25" s="4" customFormat="1" ht="15" customHeight="1">
      <c r="A19" s="2">
        <v>13</v>
      </c>
      <c r="B19" s="37"/>
      <c r="C19" s="11" t="s">
        <v>9</v>
      </c>
      <c r="D19" s="11"/>
      <c r="E19" s="11"/>
      <c r="F19" s="11"/>
      <c r="G19" s="12" t="s">
        <v>10</v>
      </c>
      <c r="H19" s="13">
        <f>H20+H21+H22</f>
        <v>0</v>
      </c>
      <c r="I19" s="13">
        <f>I20+I21+I22</f>
        <v>200</v>
      </c>
      <c r="J19" s="13">
        <f>J20+J21+J22</f>
        <v>0</v>
      </c>
      <c r="K19" s="13">
        <f>K20+K21+K22</f>
        <v>0</v>
      </c>
      <c r="L19" s="13">
        <f>L20+L21+L22</f>
        <v>0</v>
      </c>
      <c r="M19" s="13">
        <f aca="true" t="shared" si="2" ref="M19:V19">M20+M21+M22</f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74">
        <f t="shared" si="2"/>
        <v>0</v>
      </c>
      <c r="W19" s="74">
        <f>W20+W21+W22</f>
        <v>0</v>
      </c>
      <c r="X19" s="74">
        <f>X20+X21+X22</f>
        <v>0</v>
      </c>
      <c r="Y19" s="74">
        <f>Y20+Y21+Y22</f>
        <v>200</v>
      </c>
    </row>
    <row r="20" spans="1:25" s="4" customFormat="1" ht="15" customHeight="1">
      <c r="A20" s="2">
        <v>14</v>
      </c>
      <c r="B20" s="36"/>
      <c r="C20" s="14"/>
      <c r="D20" s="14">
        <v>6</v>
      </c>
      <c r="E20" s="14"/>
      <c r="F20" s="14"/>
      <c r="G20" s="15" t="s">
        <v>11</v>
      </c>
      <c r="H20" s="20"/>
      <c r="I20" s="16">
        <v>200</v>
      </c>
      <c r="J20" s="16"/>
      <c r="K20" s="62"/>
      <c r="L20" s="62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96"/>
      <c r="Y20" s="72">
        <f>SUM(H20:V20)</f>
        <v>200</v>
      </c>
    </row>
    <row r="21" spans="1:25" s="4" customFormat="1" ht="15" customHeight="1">
      <c r="A21" s="2">
        <v>15</v>
      </c>
      <c r="B21" s="36"/>
      <c r="C21" s="14"/>
      <c r="D21" s="14">
        <v>7</v>
      </c>
      <c r="E21" s="14"/>
      <c r="F21" s="14"/>
      <c r="G21" s="15" t="s">
        <v>12</v>
      </c>
      <c r="H21" s="20"/>
      <c r="I21" s="16"/>
      <c r="J21" s="16"/>
      <c r="K21" s="62"/>
      <c r="L21" s="62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96"/>
      <c r="Y21" s="72">
        <f>SUM(H21:V21)</f>
        <v>0</v>
      </c>
    </row>
    <row r="22" spans="1:25" s="4" customFormat="1" ht="15" customHeight="1">
      <c r="A22" s="2">
        <v>16</v>
      </c>
      <c r="B22" s="36"/>
      <c r="C22" s="14"/>
      <c r="D22" s="14">
        <v>8</v>
      </c>
      <c r="E22" s="14"/>
      <c r="F22" s="14"/>
      <c r="G22" s="15" t="s">
        <v>13</v>
      </c>
      <c r="H22" s="21">
        <f>SUM(H23:H24)</f>
        <v>0</v>
      </c>
      <c r="I22" s="17">
        <f>SUM(I23:I24)</f>
        <v>0</v>
      </c>
      <c r="J22" s="17">
        <f>SUM(J23:J24)</f>
        <v>0</v>
      </c>
      <c r="K22" s="17">
        <f>SUM(K23:K24)</f>
        <v>0</v>
      </c>
      <c r="L22" s="63">
        <f>SUM(L23:L24)</f>
        <v>0</v>
      </c>
      <c r="M22" s="17">
        <f aca="true" t="shared" si="3" ref="M22:V22">SUM(M23:M24)</f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 t="shared" si="3"/>
        <v>0</v>
      </c>
      <c r="U22" s="17">
        <f t="shared" si="3"/>
        <v>0</v>
      </c>
      <c r="V22" s="17">
        <f t="shared" si="3"/>
        <v>0</v>
      </c>
      <c r="W22" s="17">
        <f>SUM(W23:W24)</f>
        <v>0</v>
      </c>
      <c r="X22" s="97">
        <f>SUM(X23:X24)</f>
        <v>0</v>
      </c>
      <c r="Y22" s="73">
        <f>SUM(Y23:Y24)</f>
        <v>0</v>
      </c>
    </row>
    <row r="23" spans="1:25" s="4" customFormat="1" ht="29.25" customHeight="1">
      <c r="A23" s="2">
        <v>17</v>
      </c>
      <c r="B23" s="36"/>
      <c r="C23" s="14"/>
      <c r="D23" s="14"/>
      <c r="E23" s="18" t="s">
        <v>26</v>
      </c>
      <c r="F23" s="18"/>
      <c r="G23" s="19" t="s">
        <v>58</v>
      </c>
      <c r="H23" s="20"/>
      <c r="I23" s="16"/>
      <c r="J23" s="16"/>
      <c r="K23" s="62"/>
      <c r="L23" s="62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96"/>
      <c r="Y23" s="72"/>
    </row>
    <row r="24" spans="1:25" s="4" customFormat="1" ht="28.5" customHeight="1">
      <c r="A24" s="2">
        <v>18</v>
      </c>
      <c r="B24" s="36"/>
      <c r="C24" s="14"/>
      <c r="D24" s="14"/>
      <c r="E24" s="18" t="s">
        <v>27</v>
      </c>
      <c r="F24" s="18"/>
      <c r="G24" s="19" t="s">
        <v>59</v>
      </c>
      <c r="H24" s="16"/>
      <c r="I24" s="16"/>
      <c r="J24" s="16"/>
      <c r="K24" s="62"/>
      <c r="L24" s="62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96"/>
      <c r="Y24" s="72">
        <f>SUM(H24:V24)</f>
        <v>0</v>
      </c>
    </row>
    <row r="25" spans="1:25" s="4" customFormat="1" ht="15" customHeight="1">
      <c r="A25" s="2">
        <v>19</v>
      </c>
      <c r="B25" s="38"/>
      <c r="C25" s="22"/>
      <c r="D25" s="22"/>
      <c r="E25" s="22"/>
      <c r="F25" s="22"/>
      <c r="G25" s="22" t="s">
        <v>14</v>
      </c>
      <c r="H25" s="23">
        <f>H9+H19</f>
        <v>13250</v>
      </c>
      <c r="I25" s="23">
        <f>I9+I19</f>
        <v>41808</v>
      </c>
      <c r="J25" s="23">
        <f>J9+J19</f>
        <v>0</v>
      </c>
      <c r="K25" s="23">
        <f>K9+K19</f>
        <v>1787</v>
      </c>
      <c r="L25" s="65">
        <f>L9+L19</f>
        <v>15421</v>
      </c>
      <c r="M25" s="23">
        <f aca="true" t="shared" si="4" ref="M25:S25">M9+M19</f>
        <v>17457</v>
      </c>
      <c r="N25" s="23">
        <f t="shared" si="4"/>
        <v>2845</v>
      </c>
      <c r="O25" s="23">
        <f t="shared" si="4"/>
        <v>26020</v>
      </c>
      <c r="P25" s="23">
        <f t="shared" si="4"/>
        <v>5344</v>
      </c>
      <c r="Q25" s="23">
        <f t="shared" si="4"/>
        <v>13376</v>
      </c>
      <c r="R25" s="23">
        <f t="shared" si="4"/>
        <v>0</v>
      </c>
      <c r="S25" s="23">
        <f t="shared" si="4"/>
        <v>5978</v>
      </c>
      <c r="T25" s="23">
        <f aca="true" t="shared" si="5" ref="T25:Y25">T9+T19</f>
        <v>8647</v>
      </c>
      <c r="U25" s="23">
        <f t="shared" si="5"/>
        <v>12731</v>
      </c>
      <c r="V25" s="75">
        <f t="shared" si="5"/>
        <v>620</v>
      </c>
      <c r="W25" s="75">
        <f t="shared" si="5"/>
        <v>580</v>
      </c>
      <c r="X25" s="75">
        <f t="shared" si="5"/>
        <v>6801</v>
      </c>
      <c r="Y25" s="75">
        <f t="shared" si="5"/>
        <v>172665</v>
      </c>
    </row>
    <row r="26" spans="1:25" s="4" customFormat="1" ht="15" customHeight="1">
      <c r="A26" s="2">
        <v>20</v>
      </c>
      <c r="B26" s="41"/>
      <c r="C26" s="26" t="s">
        <v>15</v>
      </c>
      <c r="D26" s="26"/>
      <c r="E26" s="26"/>
      <c r="F26" s="26"/>
      <c r="G26" s="26" t="s">
        <v>55</v>
      </c>
      <c r="H26" s="27">
        <f>H27</f>
        <v>0</v>
      </c>
      <c r="I26" s="27">
        <f>I27</f>
        <v>0</v>
      </c>
      <c r="J26" s="27">
        <f>J27</f>
        <v>152656</v>
      </c>
      <c r="K26" s="27">
        <f>K27</f>
        <v>0</v>
      </c>
      <c r="L26" s="66">
        <f>L27</f>
        <v>0</v>
      </c>
      <c r="M26" s="27">
        <f aca="true" t="shared" si="6" ref="M26:Y26">M27</f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90">
        <f t="shared" si="6"/>
        <v>0</v>
      </c>
      <c r="W26" s="90">
        <f t="shared" si="6"/>
        <v>0</v>
      </c>
      <c r="X26" s="90">
        <f t="shared" si="6"/>
        <v>0</v>
      </c>
      <c r="Y26" s="92">
        <f t="shared" si="6"/>
        <v>152656</v>
      </c>
    </row>
    <row r="27" spans="1:25" s="4" customFormat="1" ht="15" customHeight="1">
      <c r="A27" s="2">
        <v>21</v>
      </c>
      <c r="B27" s="39"/>
      <c r="C27" s="24"/>
      <c r="D27" s="51">
        <v>9</v>
      </c>
      <c r="E27" s="24"/>
      <c r="F27" s="24"/>
      <c r="G27" s="24" t="s">
        <v>55</v>
      </c>
      <c r="H27" s="25">
        <f>H28+H32+H35</f>
        <v>0</v>
      </c>
      <c r="I27" s="25">
        <f>I28+I32+I35</f>
        <v>0</v>
      </c>
      <c r="J27" s="25">
        <f>J28+J32+J35</f>
        <v>152656</v>
      </c>
      <c r="K27" s="25">
        <f>K28+K32+K35</f>
        <v>0</v>
      </c>
      <c r="L27" s="67">
        <f>L28+L32+L35</f>
        <v>0</v>
      </c>
      <c r="M27" s="25">
        <f aca="true" t="shared" si="7" ref="M27:V27">M28+M32+M35</f>
        <v>0</v>
      </c>
      <c r="N27" s="25">
        <f t="shared" si="7"/>
        <v>0</v>
      </c>
      <c r="O27" s="25">
        <f t="shared" si="7"/>
        <v>0</v>
      </c>
      <c r="P27" s="25">
        <f t="shared" si="7"/>
        <v>0</v>
      </c>
      <c r="Q27" s="25">
        <f t="shared" si="7"/>
        <v>0</v>
      </c>
      <c r="R27" s="25">
        <f t="shared" si="7"/>
        <v>0</v>
      </c>
      <c r="S27" s="25">
        <f t="shared" si="7"/>
        <v>0</v>
      </c>
      <c r="T27" s="25">
        <f t="shared" si="7"/>
        <v>0</v>
      </c>
      <c r="U27" s="25">
        <f t="shared" si="7"/>
        <v>0</v>
      </c>
      <c r="V27" s="25">
        <f t="shared" si="7"/>
        <v>0</v>
      </c>
      <c r="W27" s="25">
        <f>W28+W32+W35</f>
        <v>0</v>
      </c>
      <c r="X27" s="40">
        <f>X28+X32+X35</f>
        <v>0</v>
      </c>
      <c r="Y27" s="80">
        <f>Y28+Y32+Y35</f>
        <v>152656</v>
      </c>
    </row>
    <row r="28" spans="1:25" s="4" customFormat="1" ht="29.25" customHeight="1">
      <c r="A28" s="2">
        <v>22</v>
      </c>
      <c r="B28" s="39"/>
      <c r="C28" s="49"/>
      <c r="D28" s="24"/>
      <c r="E28" s="50" t="s">
        <v>39</v>
      </c>
      <c r="F28" s="51"/>
      <c r="G28" s="54" t="s">
        <v>60</v>
      </c>
      <c r="H28" s="25">
        <f>SUM(H29:H30)</f>
        <v>0</v>
      </c>
      <c r="I28" s="25">
        <f>SUM(I29:I30)</f>
        <v>0</v>
      </c>
      <c r="J28" s="25">
        <f>SUM(J29:J30)</f>
        <v>0</v>
      </c>
      <c r="K28" s="25">
        <f>SUM(K29:K30)</f>
        <v>0</v>
      </c>
      <c r="L28" s="67">
        <f>SUM(L29:L30)</f>
        <v>0</v>
      </c>
      <c r="M28" s="25">
        <f aca="true" t="shared" si="8" ref="M28:U28">SUM(M29:M30)</f>
        <v>0</v>
      </c>
      <c r="N28" s="25">
        <f t="shared" si="8"/>
        <v>0</v>
      </c>
      <c r="O28" s="25">
        <f t="shared" si="8"/>
        <v>0</v>
      </c>
      <c r="P28" s="25">
        <f t="shared" si="8"/>
        <v>0</v>
      </c>
      <c r="Q28" s="25">
        <f t="shared" si="8"/>
        <v>0</v>
      </c>
      <c r="R28" s="25">
        <f t="shared" si="8"/>
        <v>0</v>
      </c>
      <c r="S28" s="25">
        <f t="shared" si="8"/>
        <v>0</v>
      </c>
      <c r="T28" s="25">
        <f t="shared" si="8"/>
        <v>0</v>
      </c>
      <c r="U28" s="25">
        <f t="shared" si="8"/>
        <v>0</v>
      </c>
      <c r="V28" s="25">
        <f>SUM(V29:V30:V31)</f>
        <v>0</v>
      </c>
      <c r="W28" s="25">
        <f>SUM(W29:W30:W31)</f>
        <v>0</v>
      </c>
      <c r="X28" s="40">
        <f>SUM(X29:X30:X31)</f>
        <v>0</v>
      </c>
      <c r="Y28" s="80">
        <f>SUM(Y29:Y30:Y31)</f>
        <v>0</v>
      </c>
    </row>
    <row r="29" spans="1:25" s="4" customFormat="1" ht="28.5" customHeight="1">
      <c r="A29" s="2">
        <v>23</v>
      </c>
      <c r="B29" s="57"/>
      <c r="C29" s="51"/>
      <c r="D29" s="52"/>
      <c r="E29" s="52"/>
      <c r="F29" s="53" t="s">
        <v>42</v>
      </c>
      <c r="G29" s="54" t="s">
        <v>61</v>
      </c>
      <c r="H29" s="31"/>
      <c r="I29" s="31"/>
      <c r="J29" s="31"/>
      <c r="K29" s="68"/>
      <c r="L29" s="6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55"/>
      <c r="Y29" s="93"/>
    </row>
    <row r="30" spans="1:25" s="4" customFormat="1" ht="30" customHeight="1">
      <c r="A30" s="2">
        <v>24</v>
      </c>
      <c r="B30" s="57"/>
      <c r="C30" s="51"/>
      <c r="D30" s="52"/>
      <c r="E30" s="52"/>
      <c r="F30" s="53" t="s">
        <v>43</v>
      </c>
      <c r="G30" s="54" t="s">
        <v>63</v>
      </c>
      <c r="H30" s="31"/>
      <c r="I30" s="31"/>
      <c r="J30" s="31"/>
      <c r="K30" s="68"/>
      <c r="L30" s="68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55"/>
      <c r="Y30" s="93"/>
    </row>
    <row r="31" spans="1:25" s="4" customFormat="1" ht="30" customHeight="1">
      <c r="A31" s="2"/>
      <c r="B31" s="57"/>
      <c r="C31" s="51"/>
      <c r="D31" s="52"/>
      <c r="E31" s="52"/>
      <c r="F31" s="53" t="s">
        <v>75</v>
      </c>
      <c r="G31" s="54" t="s">
        <v>76</v>
      </c>
      <c r="H31" s="31"/>
      <c r="I31" s="31"/>
      <c r="J31" s="31"/>
      <c r="K31" s="68"/>
      <c r="L31" s="68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55"/>
      <c r="Y31" s="93">
        <f>SUM(H31:V31)</f>
        <v>0</v>
      </c>
    </row>
    <row r="32" spans="1:25" s="4" customFormat="1" ht="15" customHeight="1">
      <c r="A32" s="2">
        <v>25</v>
      </c>
      <c r="B32" s="57"/>
      <c r="C32" s="49"/>
      <c r="D32" s="56"/>
      <c r="E32" s="53" t="s">
        <v>40</v>
      </c>
      <c r="F32" s="56"/>
      <c r="G32" s="51" t="s">
        <v>34</v>
      </c>
      <c r="H32" s="25">
        <f>SUM(H33:H34)</f>
        <v>0</v>
      </c>
      <c r="I32" s="25">
        <f>SUM(I33:I34)</f>
        <v>0</v>
      </c>
      <c r="J32" s="25">
        <f>SUM(J33:J34)</f>
        <v>0</v>
      </c>
      <c r="K32" s="25">
        <f>SUM(K33:K34)</f>
        <v>0</v>
      </c>
      <c r="L32" s="67">
        <f>SUM(L33:L34)</f>
        <v>0</v>
      </c>
      <c r="M32" s="25">
        <f aca="true" t="shared" si="9" ref="M32:V32">SUM(M33:M34)</f>
        <v>0</v>
      </c>
      <c r="N32" s="25">
        <f t="shared" si="9"/>
        <v>0</v>
      </c>
      <c r="O32" s="25">
        <f t="shared" si="9"/>
        <v>0</v>
      </c>
      <c r="P32" s="25">
        <f t="shared" si="9"/>
        <v>0</v>
      </c>
      <c r="Q32" s="25">
        <f t="shared" si="9"/>
        <v>0</v>
      </c>
      <c r="R32" s="25">
        <f t="shared" si="9"/>
        <v>0</v>
      </c>
      <c r="S32" s="25">
        <f t="shared" si="9"/>
        <v>0</v>
      </c>
      <c r="T32" s="25">
        <f t="shared" si="9"/>
        <v>0</v>
      </c>
      <c r="U32" s="25">
        <f t="shared" si="9"/>
        <v>0</v>
      </c>
      <c r="V32" s="25">
        <f t="shared" si="9"/>
        <v>0</v>
      </c>
      <c r="W32" s="25">
        <f>SUM(W33:W34)</f>
        <v>0</v>
      </c>
      <c r="X32" s="40">
        <f>SUM(X33:X34)</f>
        <v>0</v>
      </c>
      <c r="Y32" s="80">
        <f>SUM(Y33:Y34)</f>
        <v>0</v>
      </c>
    </row>
    <row r="33" spans="1:25" s="4" customFormat="1" ht="15" customHeight="1">
      <c r="A33" s="2">
        <v>26</v>
      </c>
      <c r="B33" s="42"/>
      <c r="C33" s="51"/>
      <c r="D33" s="53"/>
      <c r="E33" s="53"/>
      <c r="F33" s="53" t="s">
        <v>44</v>
      </c>
      <c r="G33" s="51" t="s">
        <v>17</v>
      </c>
      <c r="H33" s="31"/>
      <c r="I33" s="31"/>
      <c r="J33" s="31"/>
      <c r="K33" s="68"/>
      <c r="L33" s="68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55"/>
      <c r="Y33" s="93"/>
    </row>
    <row r="34" spans="1:25" s="4" customFormat="1" ht="15" customHeight="1">
      <c r="A34" s="2">
        <v>27</v>
      </c>
      <c r="B34" s="42"/>
      <c r="C34" s="28"/>
      <c r="D34" s="48"/>
      <c r="E34" s="48"/>
      <c r="F34" s="48" t="s">
        <v>45</v>
      </c>
      <c r="G34" s="28" t="s">
        <v>16</v>
      </c>
      <c r="H34" s="31"/>
      <c r="I34" s="29"/>
      <c r="J34" s="29"/>
      <c r="K34" s="69"/>
      <c r="L34" s="6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43"/>
      <c r="Y34" s="94"/>
    </row>
    <row r="35" spans="1:25" s="4" customFormat="1" ht="30.75" customHeight="1">
      <c r="A35" s="2">
        <v>28</v>
      </c>
      <c r="B35" s="42"/>
      <c r="C35" s="28"/>
      <c r="D35" s="48"/>
      <c r="E35" s="48" t="s">
        <v>41</v>
      </c>
      <c r="F35" s="48"/>
      <c r="G35" s="30" t="s">
        <v>62</v>
      </c>
      <c r="H35" s="25">
        <f>SUM(H36:H37)</f>
        <v>0</v>
      </c>
      <c r="I35" s="25">
        <f>SUM(I36:I37)</f>
        <v>0</v>
      </c>
      <c r="J35" s="25">
        <f>SUM(J36:J37)</f>
        <v>152656</v>
      </c>
      <c r="K35" s="25">
        <f>SUM(K36:K37)</f>
        <v>0</v>
      </c>
      <c r="L35" s="25">
        <f>SUM(L36:L37)</f>
        <v>0</v>
      </c>
      <c r="M35" s="25">
        <f aca="true" t="shared" si="10" ref="M35:V35">SUM(M36:M37)</f>
        <v>0</v>
      </c>
      <c r="N35" s="25">
        <f t="shared" si="10"/>
        <v>0</v>
      </c>
      <c r="O35" s="25">
        <f>SUM(O36:O37)</f>
        <v>0</v>
      </c>
      <c r="P35" s="25">
        <f t="shared" si="10"/>
        <v>0</v>
      </c>
      <c r="Q35" s="25">
        <f t="shared" si="10"/>
        <v>0</v>
      </c>
      <c r="R35" s="25">
        <f t="shared" si="10"/>
        <v>0</v>
      </c>
      <c r="S35" s="25">
        <f t="shared" si="10"/>
        <v>0</v>
      </c>
      <c r="T35" s="25">
        <f t="shared" si="10"/>
        <v>0</v>
      </c>
      <c r="U35" s="25">
        <f t="shared" si="10"/>
        <v>0</v>
      </c>
      <c r="V35" s="25">
        <f t="shared" si="10"/>
        <v>0</v>
      </c>
      <c r="W35" s="25">
        <f>SUM(W36:W37)</f>
        <v>0</v>
      </c>
      <c r="X35" s="40">
        <f>SUM(X36:X37)</f>
        <v>0</v>
      </c>
      <c r="Y35" s="80">
        <f>SUM(H35:V35)</f>
        <v>152656</v>
      </c>
    </row>
    <row r="36" spans="1:25" s="4" customFormat="1" ht="30" customHeight="1">
      <c r="A36" s="2">
        <v>29</v>
      </c>
      <c r="B36" s="42"/>
      <c r="C36" s="28"/>
      <c r="D36" s="48"/>
      <c r="E36" s="48"/>
      <c r="F36" s="48" t="s">
        <v>46</v>
      </c>
      <c r="G36" s="30" t="s">
        <v>50</v>
      </c>
      <c r="H36" s="31"/>
      <c r="I36" s="29"/>
      <c r="J36" s="29">
        <v>480</v>
      </c>
      <c r="K36" s="29"/>
      <c r="L36" s="6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43"/>
      <c r="Y36" s="94">
        <f>SUM(H36:V36)</f>
        <v>480</v>
      </c>
    </row>
    <row r="37" spans="1:25" s="4" customFormat="1" ht="28.5" customHeight="1">
      <c r="A37" s="2">
        <v>30</v>
      </c>
      <c r="B37" s="42"/>
      <c r="C37" s="28"/>
      <c r="D37" s="48"/>
      <c r="E37" s="48"/>
      <c r="F37" s="48" t="s">
        <v>47</v>
      </c>
      <c r="G37" s="30" t="s">
        <v>51</v>
      </c>
      <c r="H37" s="31"/>
      <c r="I37" s="29"/>
      <c r="J37" s="29">
        <f>74075+78581-480</f>
        <v>152176</v>
      </c>
      <c r="K37" s="29"/>
      <c r="L37" s="6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43"/>
      <c r="Y37" s="94">
        <f>SUM(H37:V37)</f>
        <v>152176</v>
      </c>
    </row>
    <row r="38" spans="1:25" s="4" customFormat="1" ht="15" customHeight="1" thickBot="1">
      <c r="A38" s="2">
        <v>31</v>
      </c>
      <c r="B38" s="129"/>
      <c r="C38" s="130"/>
      <c r="D38" s="131"/>
      <c r="E38" s="131"/>
      <c r="F38" s="131"/>
      <c r="G38" s="131" t="s">
        <v>38</v>
      </c>
      <c r="H38" s="132">
        <f>H25+H26</f>
        <v>13250</v>
      </c>
      <c r="I38" s="132">
        <f>I25+I26</f>
        <v>41808</v>
      </c>
      <c r="J38" s="132">
        <f>J25+J26</f>
        <v>152656</v>
      </c>
      <c r="K38" s="132">
        <f>K25+K26</f>
        <v>1787</v>
      </c>
      <c r="L38" s="133">
        <f>L25+L26</f>
        <v>15421</v>
      </c>
      <c r="M38" s="132">
        <f aca="true" t="shared" si="11" ref="M38:U38">M25+M26</f>
        <v>17457</v>
      </c>
      <c r="N38" s="132">
        <f t="shared" si="11"/>
        <v>2845</v>
      </c>
      <c r="O38" s="132">
        <f t="shared" si="11"/>
        <v>26020</v>
      </c>
      <c r="P38" s="132">
        <f t="shared" si="11"/>
        <v>5344</v>
      </c>
      <c r="Q38" s="132">
        <f t="shared" si="11"/>
        <v>13376</v>
      </c>
      <c r="R38" s="132">
        <f t="shared" si="11"/>
        <v>0</v>
      </c>
      <c r="S38" s="132">
        <f t="shared" si="11"/>
        <v>5978</v>
      </c>
      <c r="T38" s="132">
        <f t="shared" si="11"/>
        <v>8647</v>
      </c>
      <c r="U38" s="132">
        <f t="shared" si="11"/>
        <v>12731</v>
      </c>
      <c r="V38" s="134">
        <f>V25+V26</f>
        <v>620</v>
      </c>
      <c r="W38" s="134">
        <f>W25+W26</f>
        <v>580</v>
      </c>
      <c r="X38" s="134">
        <f>X25+X26</f>
        <v>6801</v>
      </c>
      <c r="Y38" s="135">
        <f>Y25+Y26</f>
        <v>325321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Y1"/>
    <mergeCell ref="A3:Y3"/>
    <mergeCell ref="A4:Y4"/>
    <mergeCell ref="C8:Y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8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130" zoomScaleNormal="130" zoomScalePageLayoutView="0" workbookViewId="0" topLeftCell="A16">
      <selection activeCell="J16" sqref="J16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39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5">
      <c r="A4" s="140">
        <v>2020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5" ht="54.75" thickBot="1">
      <c r="A7" s="2">
        <v>1</v>
      </c>
      <c r="B7" s="60" t="s">
        <v>20</v>
      </c>
      <c r="C7" s="81" t="s">
        <v>21</v>
      </c>
      <c r="D7" s="81" t="s">
        <v>0</v>
      </c>
      <c r="E7" s="82"/>
      <c r="F7" s="82"/>
      <c r="G7" s="83" t="s">
        <v>48</v>
      </c>
      <c r="H7" s="84" t="s">
        <v>66</v>
      </c>
      <c r="I7" s="86" t="s">
        <v>88</v>
      </c>
      <c r="J7" s="87"/>
      <c r="K7" s="87"/>
      <c r="L7" s="85"/>
      <c r="M7" s="84"/>
      <c r="N7" s="84"/>
      <c r="O7" s="79" t="s">
        <v>64</v>
      </c>
    </row>
    <row r="8" spans="1:15" ht="15.75" thickBot="1">
      <c r="A8" s="2">
        <v>2</v>
      </c>
      <c r="B8" s="10">
        <v>1</v>
      </c>
      <c r="C8" s="144" t="s">
        <v>96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1:15" ht="15">
      <c r="A9" s="2">
        <v>3</v>
      </c>
      <c r="B9" s="32"/>
      <c r="C9" s="33" t="s">
        <v>1</v>
      </c>
      <c r="D9" s="33"/>
      <c r="E9" s="33"/>
      <c r="F9" s="33"/>
      <c r="G9" s="34" t="s">
        <v>2</v>
      </c>
      <c r="H9" s="35">
        <f aca="true" t="shared" si="0" ref="H9:O9">H10+H11+H12+H13+H14</f>
        <v>79301</v>
      </c>
      <c r="I9" s="35">
        <f t="shared" si="0"/>
        <v>420</v>
      </c>
      <c r="J9" s="35">
        <f t="shared" si="0"/>
        <v>0</v>
      </c>
      <c r="K9" s="61">
        <f t="shared" si="0"/>
        <v>0</v>
      </c>
      <c r="L9" s="35">
        <f t="shared" si="0"/>
        <v>0</v>
      </c>
      <c r="M9" s="35">
        <f t="shared" si="0"/>
        <v>0</v>
      </c>
      <c r="N9" s="35">
        <f t="shared" si="0"/>
        <v>0</v>
      </c>
      <c r="O9" s="71">
        <f t="shared" si="0"/>
        <v>79721</v>
      </c>
    </row>
    <row r="10" spans="1:15" ht="15">
      <c r="A10" s="2">
        <v>4</v>
      </c>
      <c r="B10" s="36"/>
      <c r="C10" s="14"/>
      <c r="D10" s="14">
        <v>1</v>
      </c>
      <c r="E10" s="14"/>
      <c r="F10" s="14"/>
      <c r="G10" s="15" t="s">
        <v>3</v>
      </c>
      <c r="H10" s="20">
        <f>36317+9973+2720+1002+180+1900+280+100+3608</f>
        <v>56080</v>
      </c>
      <c r="I10" s="16"/>
      <c r="J10" s="16"/>
      <c r="K10" s="62"/>
      <c r="L10" s="16"/>
      <c r="M10" s="16"/>
      <c r="N10" s="16"/>
      <c r="O10" s="72">
        <f>SUM(H10:N10)</f>
        <v>56080</v>
      </c>
    </row>
    <row r="11" spans="1:15" ht="15">
      <c r="A11" s="2">
        <v>5</v>
      </c>
      <c r="B11" s="36"/>
      <c r="C11" s="14"/>
      <c r="D11" s="14">
        <v>2</v>
      </c>
      <c r="E11" s="14"/>
      <c r="F11" s="14"/>
      <c r="G11" s="15" t="s">
        <v>4</v>
      </c>
      <c r="H11" s="20">
        <f>6356+1745+1043+384+33+371+18+631</f>
        <v>10581</v>
      </c>
      <c r="I11" s="16"/>
      <c r="J11" s="16"/>
      <c r="K11" s="62"/>
      <c r="L11" s="16"/>
      <c r="M11" s="16"/>
      <c r="N11" s="16"/>
      <c r="O11" s="72">
        <f>SUM(H11:N11)</f>
        <v>10581</v>
      </c>
    </row>
    <row r="12" spans="1:15" ht="15">
      <c r="A12" s="2">
        <v>6</v>
      </c>
      <c r="B12" s="36"/>
      <c r="C12" s="14"/>
      <c r="D12" s="14">
        <v>3</v>
      </c>
      <c r="E12" s="14"/>
      <c r="F12" s="14"/>
      <c r="G12" s="15" t="s">
        <v>5</v>
      </c>
      <c r="H12" s="20">
        <v>12640</v>
      </c>
      <c r="I12" s="16">
        <v>420</v>
      </c>
      <c r="J12" s="16"/>
      <c r="K12" s="62"/>
      <c r="L12" s="16"/>
      <c r="M12" s="16"/>
      <c r="N12" s="16"/>
      <c r="O12" s="72">
        <f>SUM(H12:N12)</f>
        <v>13060</v>
      </c>
    </row>
    <row r="13" spans="1:15" ht="15">
      <c r="A13" s="2">
        <v>7</v>
      </c>
      <c r="B13" s="36"/>
      <c r="C13" s="14"/>
      <c r="D13" s="14">
        <v>4</v>
      </c>
      <c r="E13" s="14"/>
      <c r="F13" s="14"/>
      <c r="G13" s="15" t="s">
        <v>28</v>
      </c>
      <c r="H13" s="16"/>
      <c r="I13" s="16"/>
      <c r="J13" s="16"/>
      <c r="K13" s="62"/>
      <c r="L13" s="16"/>
      <c r="M13" s="16"/>
      <c r="N13" s="16"/>
      <c r="O13" s="72">
        <f>SUM(H13:N13)</f>
        <v>0</v>
      </c>
    </row>
    <row r="14" spans="1:15" ht="15">
      <c r="A14" s="2">
        <v>8</v>
      </c>
      <c r="B14" s="36"/>
      <c r="C14" s="14"/>
      <c r="D14" s="14">
        <v>5</v>
      </c>
      <c r="E14" s="14"/>
      <c r="F14" s="14"/>
      <c r="G14" s="15" t="s">
        <v>6</v>
      </c>
      <c r="H14" s="17">
        <f aca="true" t="shared" si="1" ref="H14:O14">SUM(H15:H18)</f>
        <v>0</v>
      </c>
      <c r="I14" s="17">
        <f t="shared" si="1"/>
        <v>0</v>
      </c>
      <c r="J14" s="17">
        <f t="shared" si="1"/>
        <v>0</v>
      </c>
      <c r="K14" s="63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73">
        <f t="shared" si="1"/>
        <v>0</v>
      </c>
    </row>
    <row r="15" spans="1:15" ht="15">
      <c r="A15" s="2">
        <v>9</v>
      </c>
      <c r="B15" s="36"/>
      <c r="C15" s="14"/>
      <c r="D15" s="14"/>
      <c r="E15" s="18" t="s">
        <v>22</v>
      </c>
      <c r="F15" s="18"/>
      <c r="G15" s="19" t="s">
        <v>29</v>
      </c>
      <c r="H15" s="16"/>
      <c r="I15" s="16"/>
      <c r="J15" s="16"/>
      <c r="K15" s="62"/>
      <c r="L15" s="16"/>
      <c r="M15" s="16"/>
      <c r="N15" s="16"/>
      <c r="O15" s="72"/>
    </row>
    <row r="16" spans="1:15" ht="15">
      <c r="A16" s="2">
        <v>10</v>
      </c>
      <c r="B16" s="36"/>
      <c r="C16" s="14"/>
      <c r="D16" s="14"/>
      <c r="E16" s="18" t="s">
        <v>23</v>
      </c>
      <c r="F16" s="18"/>
      <c r="G16" s="19" t="s">
        <v>30</v>
      </c>
      <c r="H16" s="16"/>
      <c r="I16" s="16"/>
      <c r="J16" s="16"/>
      <c r="K16" s="62"/>
      <c r="L16" s="16"/>
      <c r="M16" s="16"/>
      <c r="N16" s="16"/>
      <c r="O16" s="72"/>
    </row>
    <row r="17" spans="1:15" ht="15">
      <c r="A17" s="2">
        <v>11</v>
      </c>
      <c r="B17" s="36"/>
      <c r="C17" s="14"/>
      <c r="D17" s="14"/>
      <c r="E17" s="18" t="s">
        <v>24</v>
      </c>
      <c r="F17" s="18"/>
      <c r="G17" s="15" t="s">
        <v>7</v>
      </c>
      <c r="H17" s="16"/>
      <c r="I17" s="16"/>
      <c r="J17" s="16"/>
      <c r="K17" s="62"/>
      <c r="L17" s="16"/>
      <c r="M17" s="16"/>
      <c r="N17" s="16"/>
      <c r="O17" s="72"/>
    </row>
    <row r="18" spans="1:15" ht="15">
      <c r="A18" s="2">
        <v>12</v>
      </c>
      <c r="B18" s="36"/>
      <c r="C18" s="14"/>
      <c r="D18" s="14"/>
      <c r="E18" s="18" t="s">
        <v>25</v>
      </c>
      <c r="F18" s="18"/>
      <c r="G18" s="15" t="s">
        <v>8</v>
      </c>
      <c r="H18" s="16"/>
      <c r="I18" s="16"/>
      <c r="J18" s="16"/>
      <c r="K18" s="62"/>
      <c r="L18" s="16"/>
      <c r="M18" s="16"/>
      <c r="N18" s="16"/>
      <c r="O18" s="72"/>
    </row>
    <row r="19" spans="1:15" ht="15">
      <c r="A19" s="2">
        <v>13</v>
      </c>
      <c r="B19" s="37"/>
      <c r="C19" s="11" t="s">
        <v>9</v>
      </c>
      <c r="D19" s="11"/>
      <c r="E19" s="11"/>
      <c r="F19" s="11"/>
      <c r="G19" s="12" t="s">
        <v>10</v>
      </c>
      <c r="H19" s="13">
        <f aca="true" t="shared" si="2" ref="H19:O19">H20+H21+H22</f>
        <v>480</v>
      </c>
      <c r="I19" s="13">
        <f t="shared" si="2"/>
        <v>0</v>
      </c>
      <c r="J19" s="13">
        <f t="shared" si="2"/>
        <v>0</v>
      </c>
      <c r="K19" s="64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74">
        <f t="shared" si="2"/>
        <v>480</v>
      </c>
    </row>
    <row r="20" spans="1:15" ht="15">
      <c r="A20" s="2">
        <v>14</v>
      </c>
      <c r="B20" s="36"/>
      <c r="C20" s="14"/>
      <c r="D20" s="14">
        <v>6</v>
      </c>
      <c r="E20" s="14"/>
      <c r="F20" s="14"/>
      <c r="G20" s="15" t="s">
        <v>11</v>
      </c>
      <c r="H20" s="20">
        <v>480</v>
      </c>
      <c r="I20" s="16"/>
      <c r="J20" s="16"/>
      <c r="K20" s="62"/>
      <c r="L20" s="16"/>
      <c r="M20" s="16"/>
      <c r="N20" s="16"/>
      <c r="O20" s="72">
        <f>SUM(H20:N20)</f>
        <v>480</v>
      </c>
    </row>
    <row r="21" spans="1:15" ht="15">
      <c r="A21" s="2">
        <v>15</v>
      </c>
      <c r="B21" s="36"/>
      <c r="C21" s="14"/>
      <c r="D21" s="14">
        <v>7</v>
      </c>
      <c r="E21" s="14"/>
      <c r="F21" s="14"/>
      <c r="G21" s="15" t="s">
        <v>12</v>
      </c>
      <c r="H21" s="20"/>
      <c r="I21" s="16"/>
      <c r="J21" s="16"/>
      <c r="K21" s="62"/>
      <c r="L21" s="16"/>
      <c r="M21" s="16"/>
      <c r="N21" s="16"/>
      <c r="O21" s="72"/>
    </row>
    <row r="22" spans="1:15" ht="15">
      <c r="A22" s="2">
        <v>16</v>
      </c>
      <c r="B22" s="36"/>
      <c r="C22" s="14"/>
      <c r="D22" s="14">
        <v>8</v>
      </c>
      <c r="E22" s="14"/>
      <c r="F22" s="14"/>
      <c r="G22" s="15" t="s">
        <v>13</v>
      </c>
      <c r="H22" s="21">
        <f aca="true" t="shared" si="3" ref="H22:O22">SUM(H23:H24)</f>
        <v>0</v>
      </c>
      <c r="I22" s="17">
        <f t="shared" si="3"/>
        <v>0</v>
      </c>
      <c r="J22" s="17">
        <f t="shared" si="3"/>
        <v>0</v>
      </c>
      <c r="K22" s="63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73">
        <f t="shared" si="3"/>
        <v>0</v>
      </c>
    </row>
    <row r="23" spans="1:15" ht="15">
      <c r="A23" s="2">
        <v>17</v>
      </c>
      <c r="B23" s="36"/>
      <c r="C23" s="14"/>
      <c r="D23" s="14"/>
      <c r="E23" s="18" t="s">
        <v>26</v>
      </c>
      <c r="F23" s="18"/>
      <c r="G23" s="19" t="s">
        <v>31</v>
      </c>
      <c r="H23" s="20"/>
      <c r="I23" s="16"/>
      <c r="J23" s="16"/>
      <c r="K23" s="62"/>
      <c r="L23" s="16"/>
      <c r="M23" s="16"/>
      <c r="N23" s="16"/>
      <c r="O23" s="72"/>
    </row>
    <row r="24" spans="1:15" ht="15">
      <c r="A24" s="2">
        <v>18</v>
      </c>
      <c r="B24" s="36"/>
      <c r="C24" s="14"/>
      <c r="D24" s="14"/>
      <c r="E24" s="18" t="s">
        <v>27</v>
      </c>
      <c r="F24" s="18"/>
      <c r="G24" s="19" t="s">
        <v>32</v>
      </c>
      <c r="H24" s="16"/>
      <c r="I24" s="16"/>
      <c r="J24" s="16"/>
      <c r="K24" s="62"/>
      <c r="L24" s="16"/>
      <c r="M24" s="16"/>
      <c r="N24" s="16"/>
      <c r="O24" s="72"/>
    </row>
    <row r="25" spans="1:15" ht="15">
      <c r="A25" s="2">
        <v>19</v>
      </c>
      <c r="B25" s="38"/>
      <c r="C25" s="22"/>
      <c r="D25" s="22"/>
      <c r="E25" s="22"/>
      <c r="F25" s="22"/>
      <c r="G25" s="22" t="s">
        <v>14</v>
      </c>
      <c r="H25" s="23">
        <f aca="true" t="shared" si="4" ref="H25:O25">H9+H19</f>
        <v>79781</v>
      </c>
      <c r="I25" s="23">
        <f t="shared" si="4"/>
        <v>420</v>
      </c>
      <c r="J25" s="23">
        <f t="shared" si="4"/>
        <v>0</v>
      </c>
      <c r="K25" s="65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0</v>
      </c>
      <c r="O25" s="75">
        <f t="shared" si="4"/>
        <v>80201</v>
      </c>
    </row>
    <row r="26" spans="1:15" ht="15">
      <c r="A26" s="2">
        <v>20</v>
      </c>
      <c r="B26" s="41"/>
      <c r="C26" s="26" t="s">
        <v>15</v>
      </c>
      <c r="D26" s="26"/>
      <c r="E26" s="26"/>
      <c r="F26" s="26"/>
      <c r="G26" s="26" t="s">
        <v>55</v>
      </c>
      <c r="H26" s="27">
        <f aca="true" t="shared" si="5" ref="H26:O26">H27</f>
        <v>0</v>
      </c>
      <c r="I26" s="27">
        <f t="shared" si="5"/>
        <v>0</v>
      </c>
      <c r="J26" s="27">
        <f t="shared" si="5"/>
        <v>0</v>
      </c>
      <c r="K26" s="66">
        <f t="shared" si="5"/>
        <v>0</v>
      </c>
      <c r="L26" s="27">
        <f t="shared" si="5"/>
        <v>0</v>
      </c>
      <c r="M26" s="27">
        <f t="shared" si="5"/>
        <v>0</v>
      </c>
      <c r="N26" s="27">
        <f t="shared" si="5"/>
        <v>0</v>
      </c>
      <c r="O26" s="90">
        <f t="shared" si="5"/>
        <v>0</v>
      </c>
    </row>
    <row r="27" spans="1:15" ht="15">
      <c r="A27" s="2">
        <v>21</v>
      </c>
      <c r="B27" s="39"/>
      <c r="C27" s="24"/>
      <c r="D27" s="51">
        <v>9</v>
      </c>
      <c r="E27" s="24"/>
      <c r="F27" s="24"/>
      <c r="G27" s="24" t="s">
        <v>55</v>
      </c>
      <c r="H27" s="25">
        <f aca="true" t="shared" si="6" ref="H27:O27">H28+H31+H34</f>
        <v>0</v>
      </c>
      <c r="I27" s="25">
        <f t="shared" si="6"/>
        <v>0</v>
      </c>
      <c r="J27" s="25">
        <f t="shared" si="6"/>
        <v>0</v>
      </c>
      <c r="K27" s="67">
        <f t="shared" si="6"/>
        <v>0</v>
      </c>
      <c r="L27" s="25">
        <f t="shared" si="6"/>
        <v>0</v>
      </c>
      <c r="M27" s="25">
        <f t="shared" si="6"/>
        <v>0</v>
      </c>
      <c r="N27" s="25">
        <f t="shared" si="6"/>
        <v>0</v>
      </c>
      <c r="O27" s="40">
        <f t="shared" si="6"/>
        <v>0</v>
      </c>
    </row>
    <row r="28" spans="1:15" ht="15">
      <c r="A28" s="2">
        <v>22</v>
      </c>
      <c r="B28" s="39"/>
      <c r="C28" s="49"/>
      <c r="D28" s="24"/>
      <c r="E28" s="50" t="s">
        <v>39</v>
      </c>
      <c r="F28" s="51"/>
      <c r="G28" s="51" t="s">
        <v>33</v>
      </c>
      <c r="H28" s="25">
        <f aca="true" t="shared" si="7" ref="H28:O28">SUM(H29:H30)</f>
        <v>0</v>
      </c>
      <c r="I28" s="25">
        <f t="shared" si="7"/>
        <v>0</v>
      </c>
      <c r="J28" s="25">
        <f t="shared" si="7"/>
        <v>0</v>
      </c>
      <c r="K28" s="67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76">
        <f t="shared" si="7"/>
        <v>0</v>
      </c>
    </row>
    <row r="29" spans="1:15" ht="26.25">
      <c r="A29" s="2">
        <v>23</v>
      </c>
      <c r="B29" s="57"/>
      <c r="C29" s="51"/>
      <c r="D29" s="52"/>
      <c r="E29" s="52"/>
      <c r="F29" s="53" t="s">
        <v>42</v>
      </c>
      <c r="G29" s="54" t="s">
        <v>19</v>
      </c>
      <c r="H29" s="31"/>
      <c r="I29" s="31"/>
      <c r="J29" s="31"/>
      <c r="K29" s="68"/>
      <c r="L29" s="31"/>
      <c r="M29" s="31"/>
      <c r="N29" s="31"/>
      <c r="O29" s="77"/>
    </row>
    <row r="30" spans="1:15" ht="26.25">
      <c r="A30" s="2">
        <v>24</v>
      </c>
      <c r="B30" s="57"/>
      <c r="C30" s="51"/>
      <c r="D30" s="52"/>
      <c r="E30" s="52"/>
      <c r="F30" s="53" t="s">
        <v>43</v>
      </c>
      <c r="G30" s="54" t="s">
        <v>18</v>
      </c>
      <c r="H30" s="31"/>
      <c r="I30" s="31"/>
      <c r="J30" s="31"/>
      <c r="K30" s="68"/>
      <c r="L30" s="31"/>
      <c r="M30" s="31"/>
      <c r="N30" s="31"/>
      <c r="O30" s="77"/>
    </row>
    <row r="31" spans="1:15" ht="15">
      <c r="A31" s="2">
        <v>25</v>
      </c>
      <c r="B31" s="57"/>
      <c r="C31" s="49"/>
      <c r="D31" s="56"/>
      <c r="E31" s="53" t="s">
        <v>40</v>
      </c>
      <c r="F31" s="56"/>
      <c r="G31" s="51" t="s">
        <v>34</v>
      </c>
      <c r="H31" s="25">
        <f aca="true" t="shared" si="8" ref="H31:O31">SUM(H32:H33)</f>
        <v>0</v>
      </c>
      <c r="I31" s="25">
        <f t="shared" si="8"/>
        <v>0</v>
      </c>
      <c r="J31" s="25">
        <f t="shared" si="8"/>
        <v>0</v>
      </c>
      <c r="K31" s="67">
        <f t="shared" si="8"/>
        <v>0</v>
      </c>
      <c r="L31" s="25">
        <f t="shared" si="8"/>
        <v>0</v>
      </c>
      <c r="M31" s="25">
        <f t="shared" si="8"/>
        <v>0</v>
      </c>
      <c r="N31" s="25">
        <f t="shared" si="8"/>
        <v>0</v>
      </c>
      <c r="O31" s="76">
        <f t="shared" si="8"/>
        <v>0</v>
      </c>
    </row>
    <row r="32" spans="1:15" ht="15">
      <c r="A32" s="2">
        <v>26</v>
      </c>
      <c r="B32" s="42"/>
      <c r="C32" s="51"/>
      <c r="D32" s="53"/>
      <c r="E32" s="53"/>
      <c r="F32" s="53" t="s">
        <v>44</v>
      </c>
      <c r="G32" s="51" t="s">
        <v>17</v>
      </c>
      <c r="H32" s="31"/>
      <c r="I32" s="31"/>
      <c r="J32" s="31"/>
      <c r="K32" s="68"/>
      <c r="L32" s="31"/>
      <c r="M32" s="31"/>
      <c r="N32" s="31"/>
      <c r="O32" s="77"/>
    </row>
    <row r="33" spans="1:15" ht="15">
      <c r="A33" s="2">
        <v>27</v>
      </c>
      <c r="B33" s="42"/>
      <c r="C33" s="28"/>
      <c r="D33" s="48"/>
      <c r="E33" s="48"/>
      <c r="F33" s="48" t="s">
        <v>45</v>
      </c>
      <c r="G33" s="28" t="s">
        <v>16</v>
      </c>
      <c r="H33" s="31"/>
      <c r="I33" s="29"/>
      <c r="J33" s="29"/>
      <c r="K33" s="69"/>
      <c r="L33" s="29"/>
      <c r="M33" s="29"/>
      <c r="N33" s="29"/>
      <c r="O33" s="78"/>
    </row>
    <row r="34" spans="1:15" ht="15">
      <c r="A34" s="2">
        <v>28</v>
      </c>
      <c r="B34" s="42"/>
      <c r="C34" s="28"/>
      <c r="D34" s="48"/>
      <c r="E34" s="48" t="s">
        <v>41</v>
      </c>
      <c r="F34" s="48"/>
      <c r="G34" s="30" t="s">
        <v>35</v>
      </c>
      <c r="H34" s="25">
        <f aca="true" t="shared" si="9" ref="H34:O34">SUM(H35:H36)</f>
        <v>0</v>
      </c>
      <c r="I34" s="25">
        <f t="shared" si="9"/>
        <v>0</v>
      </c>
      <c r="J34" s="25">
        <f t="shared" si="9"/>
        <v>0</v>
      </c>
      <c r="K34" s="67">
        <f t="shared" si="9"/>
        <v>0</v>
      </c>
      <c r="L34" s="25">
        <f t="shared" si="9"/>
        <v>0</v>
      </c>
      <c r="M34" s="25">
        <f t="shared" si="9"/>
        <v>0</v>
      </c>
      <c r="N34" s="25">
        <f t="shared" si="9"/>
        <v>0</v>
      </c>
      <c r="O34" s="40">
        <f t="shared" si="9"/>
        <v>0</v>
      </c>
    </row>
    <row r="35" spans="1:15" ht="15">
      <c r="A35" s="2">
        <v>29</v>
      </c>
      <c r="B35" s="42"/>
      <c r="C35" s="28"/>
      <c r="D35" s="48"/>
      <c r="E35" s="48"/>
      <c r="F35" s="48" t="s">
        <v>46</v>
      </c>
      <c r="G35" s="28" t="s">
        <v>36</v>
      </c>
      <c r="H35" s="31"/>
      <c r="I35" s="29"/>
      <c r="J35" s="29"/>
      <c r="K35" s="69"/>
      <c r="L35" s="29"/>
      <c r="M35" s="29"/>
      <c r="N35" s="29"/>
      <c r="O35" s="78"/>
    </row>
    <row r="36" spans="1:15" ht="15">
      <c r="A36" s="2">
        <v>30</v>
      </c>
      <c r="B36" s="42"/>
      <c r="C36" s="28"/>
      <c r="D36" s="48"/>
      <c r="E36" s="48"/>
      <c r="F36" s="48" t="s">
        <v>47</v>
      </c>
      <c r="G36" s="28" t="s">
        <v>37</v>
      </c>
      <c r="H36" s="31"/>
      <c r="I36" s="29"/>
      <c r="J36" s="29"/>
      <c r="K36" s="69"/>
      <c r="L36" s="29"/>
      <c r="M36" s="29"/>
      <c r="N36" s="29"/>
      <c r="O36" s="78"/>
    </row>
    <row r="37" spans="1:15" ht="15.75" thickBot="1">
      <c r="A37" s="2">
        <v>31</v>
      </c>
      <c r="B37" s="44"/>
      <c r="C37" s="45"/>
      <c r="D37" s="46"/>
      <c r="E37" s="46"/>
      <c r="F37" s="46"/>
      <c r="G37" s="46" t="s">
        <v>38</v>
      </c>
      <c r="H37" s="47">
        <f aca="true" t="shared" si="10" ref="H37:O37">H25+H26</f>
        <v>79781</v>
      </c>
      <c r="I37" s="47">
        <f t="shared" si="10"/>
        <v>420</v>
      </c>
      <c r="J37" s="47">
        <f t="shared" si="10"/>
        <v>0</v>
      </c>
      <c r="K37" s="70">
        <f t="shared" si="10"/>
        <v>0</v>
      </c>
      <c r="L37" s="47">
        <f t="shared" si="10"/>
        <v>0</v>
      </c>
      <c r="M37" s="47">
        <f t="shared" si="10"/>
        <v>0</v>
      </c>
      <c r="N37" s="47">
        <f t="shared" si="10"/>
        <v>0</v>
      </c>
      <c r="O37" s="91">
        <f t="shared" si="10"/>
        <v>80201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="120" zoomScaleSheetLayoutView="120" zoomScalePageLayoutView="0" workbookViewId="0" topLeftCell="F4">
      <selection activeCell="N18" sqref="N18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1.421875" style="0" customWidth="1"/>
    <col min="9" max="9" width="10.7109375" style="0" customWidth="1"/>
    <col min="10" max="10" width="12.421875" style="0" customWidth="1"/>
    <col min="11" max="11" width="12.8515625" style="0" customWidth="1"/>
    <col min="13" max="13" width="11.421875" style="0" customWidth="1"/>
    <col min="14" max="14" width="10.140625" style="0" customWidth="1"/>
    <col min="18" max="18" width="11.00390625" style="0" customWidth="1"/>
    <col min="19" max="19" width="12.140625" style="0" customWidth="1"/>
    <col min="20" max="20" width="12.00390625" style="0" customWidth="1"/>
    <col min="21" max="21" width="9.57421875" style="0" customWidth="1"/>
    <col min="22" max="22" width="10.421875" style="0" customWidth="1"/>
  </cols>
  <sheetData>
    <row r="1" spans="1:22" ht="15">
      <c r="A1" s="139" t="s">
        <v>107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9" ht="18">
      <c r="A2" s="6"/>
      <c r="B2" s="7"/>
      <c r="C2" s="7"/>
      <c r="D2" s="7"/>
      <c r="E2" s="7"/>
      <c r="F2" s="7"/>
      <c r="G2" s="7"/>
      <c r="H2" s="7"/>
      <c r="I2" s="7"/>
    </row>
    <row r="3" spans="1:22" ht="15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15">
      <c r="A4" s="140">
        <v>2020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9" ht="15">
      <c r="A5" s="6"/>
      <c r="B5" s="9"/>
      <c r="C5" s="9"/>
      <c r="D5" s="9"/>
      <c r="E5" s="9"/>
      <c r="F5" s="9"/>
      <c r="G5" s="9"/>
      <c r="H5" s="9"/>
      <c r="I5" s="9"/>
    </row>
    <row r="6" spans="1:9" ht="15.75" thickBot="1">
      <c r="A6" s="98"/>
      <c r="B6" s="99"/>
      <c r="C6" s="99"/>
      <c r="D6" s="99"/>
      <c r="E6" s="99"/>
      <c r="F6" s="99"/>
      <c r="G6" s="99"/>
      <c r="H6" s="99"/>
      <c r="I6" s="99"/>
    </row>
    <row r="7" spans="1:24" ht="84.75" thickBot="1">
      <c r="A7" s="100">
        <v>1</v>
      </c>
      <c r="B7" s="101" t="s">
        <v>20</v>
      </c>
      <c r="C7" s="102" t="s">
        <v>21</v>
      </c>
      <c r="D7" s="102" t="s">
        <v>0</v>
      </c>
      <c r="E7" s="103"/>
      <c r="F7" s="103"/>
      <c r="G7" s="104" t="s">
        <v>48</v>
      </c>
      <c r="H7" s="105" t="s">
        <v>95</v>
      </c>
      <c r="I7" s="105" t="s">
        <v>92</v>
      </c>
      <c r="J7" s="105" t="s">
        <v>87</v>
      </c>
      <c r="K7" s="105" t="s">
        <v>89</v>
      </c>
      <c r="L7" s="105" t="s">
        <v>93</v>
      </c>
      <c r="M7" s="105" t="s">
        <v>98</v>
      </c>
      <c r="N7" s="105" t="s">
        <v>81</v>
      </c>
      <c r="O7" s="105" t="s">
        <v>77</v>
      </c>
      <c r="P7" s="125" t="s">
        <v>73</v>
      </c>
      <c r="Q7" s="125" t="s">
        <v>108</v>
      </c>
      <c r="R7" s="125" t="s">
        <v>99</v>
      </c>
      <c r="S7" s="127" t="s">
        <v>100</v>
      </c>
      <c r="T7" s="125" t="s">
        <v>90</v>
      </c>
      <c r="U7" s="126" t="s">
        <v>91</v>
      </c>
      <c r="V7" s="106" t="s">
        <v>64</v>
      </c>
      <c r="W7" s="95"/>
      <c r="X7" s="95"/>
    </row>
    <row r="8" spans="1:22" ht="15.75" thickBot="1">
      <c r="A8" s="107">
        <v>2</v>
      </c>
      <c r="B8" s="10">
        <v>1</v>
      </c>
      <c r="C8" s="147" t="s">
        <v>97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</row>
    <row r="9" spans="1:22" ht="15">
      <c r="A9" s="107">
        <v>3</v>
      </c>
      <c r="B9" s="32"/>
      <c r="C9" s="33" t="s">
        <v>1</v>
      </c>
      <c r="D9" s="33"/>
      <c r="E9" s="33"/>
      <c r="F9" s="33"/>
      <c r="G9" s="34" t="s">
        <v>2</v>
      </c>
      <c r="H9" s="35">
        <f>H10+H11+H12+H13+H14</f>
        <v>1435</v>
      </c>
      <c r="I9" s="61">
        <f>I10+I11+I12+I13+I14</f>
        <v>4752</v>
      </c>
      <c r="J9" s="35">
        <f aca="true" t="shared" si="0" ref="J9:S9">J10+J11+J12+J13+J14</f>
        <v>450</v>
      </c>
      <c r="K9" s="35">
        <f t="shared" si="0"/>
        <v>1100</v>
      </c>
      <c r="L9" s="35">
        <f>L10+L11+L12+L13+L14</f>
        <v>4520</v>
      </c>
      <c r="M9" s="35">
        <f t="shared" si="0"/>
        <v>400</v>
      </c>
      <c r="N9" s="35">
        <f t="shared" si="0"/>
        <v>24185</v>
      </c>
      <c r="O9" s="35">
        <f t="shared" si="0"/>
        <v>4327</v>
      </c>
      <c r="P9" s="35">
        <f t="shared" si="0"/>
        <v>6429</v>
      </c>
      <c r="Q9" s="35">
        <f t="shared" si="0"/>
        <v>820</v>
      </c>
      <c r="R9" s="35">
        <f>R10+R11+R12+R13+R14</f>
        <v>16732</v>
      </c>
      <c r="S9" s="35">
        <f t="shared" si="0"/>
        <v>6111</v>
      </c>
      <c r="T9" s="35">
        <f>T10+T11+T12+T13+T14</f>
        <v>3493</v>
      </c>
      <c r="U9" s="35">
        <f>U10+U11+U12+U13+U14</f>
        <v>670</v>
      </c>
      <c r="V9" s="108">
        <f>V10+V11+V12+V13+V14</f>
        <v>75424</v>
      </c>
    </row>
    <row r="10" spans="1:22" ht="15">
      <c r="A10" s="107">
        <v>4</v>
      </c>
      <c r="B10" s="36"/>
      <c r="C10" s="14"/>
      <c r="D10" s="14">
        <v>1</v>
      </c>
      <c r="E10" s="14"/>
      <c r="F10" s="14"/>
      <c r="G10" s="15" t="s">
        <v>3</v>
      </c>
      <c r="H10" s="20">
        <v>200</v>
      </c>
      <c r="I10" s="20">
        <f>2620+200+12+80</f>
        <v>2912</v>
      </c>
      <c r="J10" s="20"/>
      <c r="K10" s="20"/>
      <c r="L10" s="20"/>
      <c r="M10" s="20"/>
      <c r="N10" s="20"/>
      <c r="O10" s="20">
        <v>3846</v>
      </c>
      <c r="P10" s="20"/>
      <c r="Q10" s="20"/>
      <c r="R10" s="20">
        <v>5320</v>
      </c>
      <c r="S10" s="20">
        <f>2527+710+113+7+705</f>
        <v>4062</v>
      </c>
      <c r="T10" s="20"/>
      <c r="U10" s="20">
        <v>320</v>
      </c>
      <c r="V10" s="109">
        <f>SUM(H10:U10)</f>
        <v>16660</v>
      </c>
    </row>
    <row r="11" spans="1:22" ht="15">
      <c r="A11" s="107">
        <v>5</v>
      </c>
      <c r="B11" s="36"/>
      <c r="C11" s="14"/>
      <c r="D11" s="14">
        <v>2</v>
      </c>
      <c r="E11" s="14"/>
      <c r="F11" s="14"/>
      <c r="G11" s="15" t="s">
        <v>4</v>
      </c>
      <c r="H11" s="20">
        <v>35</v>
      </c>
      <c r="I11" s="20">
        <f>459+65+2+14</f>
        <v>540</v>
      </c>
      <c r="J11" s="20"/>
      <c r="K11" s="20"/>
      <c r="L11" s="20"/>
      <c r="M11" s="20"/>
      <c r="N11" s="20"/>
      <c r="O11" s="20">
        <v>337</v>
      </c>
      <c r="P11" s="20"/>
      <c r="Q11" s="20"/>
      <c r="R11" s="20">
        <v>497</v>
      </c>
      <c r="S11" s="20">
        <f>442+71+123</f>
        <v>636</v>
      </c>
      <c r="T11" s="20"/>
      <c r="U11" s="20">
        <v>50</v>
      </c>
      <c r="V11" s="109">
        <f>SUM(H11:U11)</f>
        <v>2095</v>
      </c>
    </row>
    <row r="12" spans="1:22" ht="15">
      <c r="A12" s="107">
        <v>6</v>
      </c>
      <c r="B12" s="36"/>
      <c r="C12" s="14"/>
      <c r="D12" s="14">
        <v>3</v>
      </c>
      <c r="E12" s="14"/>
      <c r="F12" s="14"/>
      <c r="G12" s="15" t="s">
        <v>5</v>
      </c>
      <c r="H12" s="20">
        <v>1200</v>
      </c>
      <c r="I12" s="20">
        <v>1300</v>
      </c>
      <c r="J12" s="20">
        <v>450</v>
      </c>
      <c r="K12" s="20">
        <f>680+420</f>
        <v>1100</v>
      </c>
      <c r="L12" s="20"/>
      <c r="M12" s="20">
        <v>400</v>
      </c>
      <c r="N12" s="20"/>
      <c r="O12" s="20">
        <v>144</v>
      </c>
      <c r="P12" s="20">
        <v>6429</v>
      </c>
      <c r="Q12" s="20">
        <v>820</v>
      </c>
      <c r="R12" s="20">
        <v>10915</v>
      </c>
      <c r="S12" s="20">
        <f>318+635+260+200</f>
        <v>1413</v>
      </c>
      <c r="T12" s="20">
        <v>3493</v>
      </c>
      <c r="U12" s="20">
        <v>300</v>
      </c>
      <c r="V12" s="109">
        <f>SUM(H12:U12)</f>
        <v>27964</v>
      </c>
    </row>
    <row r="13" spans="1:22" ht="15">
      <c r="A13" s="107">
        <v>7</v>
      </c>
      <c r="B13" s="36"/>
      <c r="C13" s="14"/>
      <c r="D13" s="14">
        <v>4</v>
      </c>
      <c r="E13" s="14"/>
      <c r="F13" s="14"/>
      <c r="G13" s="15" t="s">
        <v>28</v>
      </c>
      <c r="H13" s="16"/>
      <c r="I13" s="13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09"/>
    </row>
    <row r="14" spans="1:22" ht="15">
      <c r="A14" s="107">
        <v>8</v>
      </c>
      <c r="B14" s="36"/>
      <c r="C14" s="14"/>
      <c r="D14" s="14">
        <v>5</v>
      </c>
      <c r="E14" s="14"/>
      <c r="F14" s="14"/>
      <c r="G14" s="15" t="s">
        <v>6</v>
      </c>
      <c r="H14" s="17">
        <f>SUM(H15:H18)</f>
        <v>0</v>
      </c>
      <c r="I14" s="138">
        <f>SUM(I15:I18)</f>
        <v>0</v>
      </c>
      <c r="J14" s="21">
        <f aca="true" t="shared" si="1" ref="J14:S14">SUM(J15:J18)</f>
        <v>0</v>
      </c>
      <c r="K14" s="21">
        <f t="shared" si="1"/>
        <v>0</v>
      </c>
      <c r="L14" s="21">
        <f t="shared" si="1"/>
        <v>4520</v>
      </c>
      <c r="M14" s="21">
        <f t="shared" si="1"/>
        <v>0</v>
      </c>
      <c r="N14" s="21">
        <f t="shared" si="1"/>
        <v>24185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>SUM(T15:T18)</f>
        <v>0</v>
      </c>
      <c r="U14" s="21">
        <f>SUM(U15:U18)</f>
        <v>0</v>
      </c>
      <c r="V14" s="110">
        <f>SUM(V15:V18)</f>
        <v>28705</v>
      </c>
    </row>
    <row r="15" spans="1:22" ht="15">
      <c r="A15" s="107">
        <v>9</v>
      </c>
      <c r="B15" s="36"/>
      <c r="C15" s="14"/>
      <c r="D15" s="14"/>
      <c r="E15" s="18" t="s">
        <v>22</v>
      </c>
      <c r="F15" s="18"/>
      <c r="G15" s="19" t="s">
        <v>29</v>
      </c>
      <c r="H15" s="16"/>
      <c r="I15" s="13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09"/>
    </row>
    <row r="16" spans="1:22" ht="15">
      <c r="A16" s="107">
        <v>10</v>
      </c>
      <c r="B16" s="36"/>
      <c r="C16" s="14"/>
      <c r="D16" s="14"/>
      <c r="E16" s="18" t="s">
        <v>23</v>
      </c>
      <c r="F16" s="18"/>
      <c r="G16" s="19" t="s">
        <v>30</v>
      </c>
      <c r="H16" s="16"/>
      <c r="I16" s="62"/>
      <c r="J16" s="16"/>
      <c r="K16" s="16"/>
      <c r="L16" s="20">
        <v>4520</v>
      </c>
      <c r="M16" s="16"/>
      <c r="N16" s="16"/>
      <c r="O16" s="16"/>
      <c r="P16" s="16"/>
      <c r="Q16" s="16"/>
      <c r="R16" s="16"/>
      <c r="S16" s="16"/>
      <c r="T16" s="16"/>
      <c r="U16" s="16"/>
      <c r="V16" s="109">
        <f>SUM(H16:U16)</f>
        <v>4520</v>
      </c>
    </row>
    <row r="17" spans="1:22" ht="15">
      <c r="A17" s="107">
        <v>11</v>
      </c>
      <c r="B17" s="36"/>
      <c r="C17" s="14"/>
      <c r="D17" s="14"/>
      <c r="E17" s="18" t="s">
        <v>24</v>
      </c>
      <c r="F17" s="18"/>
      <c r="G17" s="15" t="s">
        <v>7</v>
      </c>
      <c r="H17" s="16"/>
      <c r="I17" s="6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09"/>
    </row>
    <row r="18" spans="1:22" ht="15">
      <c r="A18" s="107">
        <v>12</v>
      </c>
      <c r="B18" s="36"/>
      <c r="C18" s="14"/>
      <c r="D18" s="14"/>
      <c r="E18" s="18" t="s">
        <v>25</v>
      </c>
      <c r="F18" s="18"/>
      <c r="G18" s="15" t="s">
        <v>8</v>
      </c>
      <c r="H18" s="16"/>
      <c r="I18" s="62"/>
      <c r="J18" s="16"/>
      <c r="K18" s="16"/>
      <c r="L18" s="16"/>
      <c r="M18" s="16"/>
      <c r="N18" s="20">
        <v>24185</v>
      </c>
      <c r="O18" s="16"/>
      <c r="P18" s="16"/>
      <c r="Q18" s="16"/>
      <c r="R18" s="16"/>
      <c r="S18" s="16"/>
      <c r="T18" s="16"/>
      <c r="U18" s="16"/>
      <c r="V18" s="109">
        <f>SUM(H18:U18)</f>
        <v>24185</v>
      </c>
    </row>
    <row r="19" spans="1:22" ht="15">
      <c r="A19" s="107">
        <v>13</v>
      </c>
      <c r="B19" s="37"/>
      <c r="C19" s="11" t="s">
        <v>9</v>
      </c>
      <c r="D19" s="11"/>
      <c r="E19" s="11"/>
      <c r="F19" s="11"/>
      <c r="G19" s="12" t="s">
        <v>10</v>
      </c>
      <c r="H19" s="13">
        <f>H20+H21+H22</f>
        <v>0</v>
      </c>
      <c r="I19" s="64">
        <f>I20+I21+I22</f>
        <v>300</v>
      </c>
      <c r="J19" s="13">
        <f aca="true" t="shared" si="2" ref="J19:U19">J20+J21+J22</f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1598</v>
      </c>
      <c r="S19" s="13">
        <f t="shared" si="2"/>
        <v>4888</v>
      </c>
      <c r="T19" s="13">
        <f t="shared" si="2"/>
        <v>86507</v>
      </c>
      <c r="U19" s="13">
        <f t="shared" si="2"/>
        <v>0</v>
      </c>
      <c r="V19" s="111">
        <f>V20+V21+V22</f>
        <v>93293</v>
      </c>
    </row>
    <row r="20" spans="1:22" ht="15">
      <c r="A20" s="107">
        <v>14</v>
      </c>
      <c r="B20" s="36"/>
      <c r="C20" s="14"/>
      <c r="D20" s="14">
        <v>6</v>
      </c>
      <c r="E20" s="14"/>
      <c r="F20" s="14"/>
      <c r="G20" s="15" t="s">
        <v>11</v>
      </c>
      <c r="H20" s="16"/>
      <c r="I20" s="136">
        <v>300</v>
      </c>
      <c r="J20" s="16"/>
      <c r="K20" s="16"/>
      <c r="L20" s="16"/>
      <c r="M20" s="16"/>
      <c r="N20" s="16"/>
      <c r="O20" s="16"/>
      <c r="P20" s="16"/>
      <c r="Q20" s="16"/>
      <c r="R20" s="20">
        <v>1598</v>
      </c>
      <c r="S20" s="20">
        <v>2218</v>
      </c>
      <c r="T20" s="16"/>
      <c r="U20" s="16"/>
      <c r="V20" s="109">
        <f>SUM(H20:U20)</f>
        <v>4116</v>
      </c>
    </row>
    <row r="21" spans="1:22" ht="15">
      <c r="A21" s="107">
        <v>15</v>
      </c>
      <c r="B21" s="36"/>
      <c r="C21" s="14"/>
      <c r="D21" s="14">
        <v>7</v>
      </c>
      <c r="E21" s="14"/>
      <c r="F21" s="14"/>
      <c r="G21" s="15" t="s">
        <v>12</v>
      </c>
      <c r="H21" s="16"/>
      <c r="I21" s="62"/>
      <c r="J21" s="16"/>
      <c r="K21" s="16"/>
      <c r="L21" s="16"/>
      <c r="M21" s="16"/>
      <c r="N21" s="16"/>
      <c r="O21" s="16"/>
      <c r="P21" s="16"/>
      <c r="Q21" s="16"/>
      <c r="R21" s="20"/>
      <c r="S21" s="20">
        <v>2670</v>
      </c>
      <c r="T21" s="16">
        <v>86507</v>
      </c>
      <c r="U21" s="16"/>
      <c r="V21" s="109">
        <f>SUM(H21:U21)</f>
        <v>89177</v>
      </c>
    </row>
    <row r="22" spans="1:22" ht="15">
      <c r="A22" s="107">
        <v>16</v>
      </c>
      <c r="B22" s="36"/>
      <c r="C22" s="14"/>
      <c r="D22" s="14">
        <v>8</v>
      </c>
      <c r="E22" s="14"/>
      <c r="F22" s="14"/>
      <c r="G22" s="15" t="s">
        <v>13</v>
      </c>
      <c r="H22" s="17">
        <f>SUM(H23:H24)</f>
        <v>0</v>
      </c>
      <c r="I22" s="63">
        <f>SUM(I23:I24)</f>
        <v>0</v>
      </c>
      <c r="J22" s="17">
        <f aca="true" t="shared" si="3" ref="J22:V22">SUM(J23:J24)</f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17">
        <f t="shared" si="3"/>
        <v>0</v>
      </c>
      <c r="T22" s="17">
        <f>SUM(T23:T24)</f>
        <v>0</v>
      </c>
      <c r="U22" s="17">
        <f>SUM(U23:U24)</f>
        <v>0</v>
      </c>
      <c r="V22" s="110">
        <f t="shared" si="3"/>
        <v>0</v>
      </c>
    </row>
    <row r="23" spans="1:22" ht="15">
      <c r="A23" s="107">
        <v>17</v>
      </c>
      <c r="B23" s="36"/>
      <c r="C23" s="14"/>
      <c r="D23" s="14"/>
      <c r="E23" s="18" t="s">
        <v>26</v>
      </c>
      <c r="F23" s="18"/>
      <c r="G23" s="19" t="s">
        <v>31</v>
      </c>
      <c r="H23" s="16"/>
      <c r="I23" s="6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09"/>
    </row>
    <row r="24" spans="1:22" ht="15">
      <c r="A24" s="107">
        <v>18</v>
      </c>
      <c r="B24" s="36"/>
      <c r="C24" s="14"/>
      <c r="D24" s="14"/>
      <c r="E24" s="18" t="s">
        <v>27</v>
      </c>
      <c r="F24" s="18"/>
      <c r="G24" s="19" t="s">
        <v>32</v>
      </c>
      <c r="H24" s="16"/>
      <c r="I24" s="6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09"/>
    </row>
    <row r="25" spans="1:22" ht="15">
      <c r="A25" s="107">
        <v>19</v>
      </c>
      <c r="B25" s="38"/>
      <c r="C25" s="22"/>
      <c r="D25" s="22"/>
      <c r="E25" s="22"/>
      <c r="F25" s="22"/>
      <c r="G25" s="22" t="s">
        <v>14</v>
      </c>
      <c r="H25" s="23">
        <f>H9+H19</f>
        <v>1435</v>
      </c>
      <c r="I25" s="65">
        <f>I9+I19</f>
        <v>5052</v>
      </c>
      <c r="J25" s="23">
        <f aca="true" t="shared" si="4" ref="J25:Q25">J9+J19</f>
        <v>450</v>
      </c>
      <c r="K25" s="23">
        <f t="shared" si="4"/>
        <v>1100</v>
      </c>
      <c r="L25" s="23">
        <f t="shared" si="4"/>
        <v>4520</v>
      </c>
      <c r="M25" s="23">
        <f t="shared" si="4"/>
        <v>400</v>
      </c>
      <c r="N25" s="23">
        <f t="shared" si="4"/>
        <v>24185</v>
      </c>
      <c r="O25" s="23">
        <f t="shared" si="4"/>
        <v>4327</v>
      </c>
      <c r="P25" s="23">
        <f t="shared" si="4"/>
        <v>6429</v>
      </c>
      <c r="Q25" s="23">
        <f t="shared" si="4"/>
        <v>820</v>
      </c>
      <c r="R25" s="23">
        <f>R9+R19</f>
        <v>18330</v>
      </c>
      <c r="S25" s="23">
        <f>S9+S19</f>
        <v>10999</v>
      </c>
      <c r="T25" s="23">
        <f>T9+T19</f>
        <v>90000</v>
      </c>
      <c r="U25" s="23">
        <f>U9+U19</f>
        <v>670</v>
      </c>
      <c r="V25" s="112">
        <f>V9+V19</f>
        <v>168717</v>
      </c>
    </row>
    <row r="26" spans="1:22" ht="15">
      <c r="A26" s="107">
        <v>20</v>
      </c>
      <c r="B26" s="41"/>
      <c r="C26" s="26" t="s">
        <v>15</v>
      </c>
      <c r="D26" s="26"/>
      <c r="E26" s="26"/>
      <c r="F26" s="26"/>
      <c r="G26" s="26" t="s">
        <v>55</v>
      </c>
      <c r="H26" s="27">
        <f>H27</f>
        <v>0</v>
      </c>
      <c r="I26" s="66">
        <f>I27</f>
        <v>0</v>
      </c>
      <c r="J26" s="27">
        <f aca="true" t="shared" si="5" ref="J26:V26">J27</f>
        <v>0</v>
      </c>
      <c r="K26" s="27">
        <f t="shared" si="5"/>
        <v>0</v>
      </c>
      <c r="L26" s="27">
        <f t="shared" si="5"/>
        <v>0</v>
      </c>
      <c r="M26" s="27">
        <f t="shared" si="5"/>
        <v>0</v>
      </c>
      <c r="N26" s="27">
        <f t="shared" si="5"/>
        <v>0</v>
      </c>
      <c r="O26" s="27">
        <f t="shared" si="5"/>
        <v>0</v>
      </c>
      <c r="P26" s="27">
        <f t="shared" si="5"/>
        <v>0</v>
      </c>
      <c r="Q26" s="27">
        <f t="shared" si="5"/>
        <v>0</v>
      </c>
      <c r="R26" s="27">
        <f t="shared" si="5"/>
        <v>0</v>
      </c>
      <c r="S26" s="27">
        <f t="shared" si="5"/>
        <v>0</v>
      </c>
      <c r="T26" s="27">
        <f t="shared" si="5"/>
        <v>0</v>
      </c>
      <c r="U26" s="27">
        <f t="shared" si="5"/>
        <v>0</v>
      </c>
      <c r="V26" s="113">
        <f t="shared" si="5"/>
        <v>0</v>
      </c>
    </row>
    <row r="27" spans="1:22" ht="15">
      <c r="A27" s="107">
        <v>21</v>
      </c>
      <c r="B27" s="39"/>
      <c r="C27" s="24"/>
      <c r="D27" s="51">
        <v>9</v>
      </c>
      <c r="E27" s="24"/>
      <c r="F27" s="24"/>
      <c r="G27" s="24" t="s">
        <v>55</v>
      </c>
      <c r="H27" s="25">
        <f>H28+H31+H34</f>
        <v>0</v>
      </c>
      <c r="I27" s="67">
        <f>I28+I31+I34</f>
        <v>0</v>
      </c>
      <c r="J27" s="25">
        <f aca="true" t="shared" si="6" ref="J27:V27">J28+J31+J34</f>
        <v>0</v>
      </c>
      <c r="K27" s="25">
        <f t="shared" si="6"/>
        <v>0</v>
      </c>
      <c r="L27" s="25">
        <f t="shared" si="6"/>
        <v>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0</v>
      </c>
      <c r="Q27" s="25">
        <f t="shared" si="6"/>
        <v>0</v>
      </c>
      <c r="R27" s="25">
        <f t="shared" si="6"/>
        <v>0</v>
      </c>
      <c r="S27" s="25">
        <f t="shared" si="6"/>
        <v>0</v>
      </c>
      <c r="T27" s="25">
        <f>T28+T31+T34</f>
        <v>0</v>
      </c>
      <c r="U27" s="25">
        <f>U28+U31+U34</f>
        <v>0</v>
      </c>
      <c r="V27" s="114">
        <f t="shared" si="6"/>
        <v>0</v>
      </c>
    </row>
    <row r="28" spans="1:22" ht="15">
      <c r="A28" s="107">
        <v>22</v>
      </c>
      <c r="B28" s="39"/>
      <c r="C28" s="49"/>
      <c r="D28" s="24"/>
      <c r="E28" s="50" t="s">
        <v>39</v>
      </c>
      <c r="F28" s="51"/>
      <c r="G28" s="51" t="s">
        <v>33</v>
      </c>
      <c r="H28" s="25">
        <f>SUM(H29:H30)</f>
        <v>0</v>
      </c>
      <c r="I28" s="67">
        <f>SUM(I29:I30)</f>
        <v>0</v>
      </c>
      <c r="J28" s="25">
        <f aca="true" t="shared" si="7" ref="J28:V28">SUM(J29:J30)</f>
        <v>0</v>
      </c>
      <c r="K28" s="25">
        <f t="shared" si="7"/>
        <v>0</v>
      </c>
      <c r="L28" s="25">
        <f t="shared" si="7"/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5">
        <f t="shared" si="7"/>
        <v>0</v>
      </c>
      <c r="R28" s="25">
        <f t="shared" si="7"/>
        <v>0</v>
      </c>
      <c r="S28" s="25">
        <f t="shared" si="7"/>
        <v>0</v>
      </c>
      <c r="T28" s="25">
        <f>SUM(T29:T30)</f>
        <v>0</v>
      </c>
      <c r="U28" s="25">
        <f>SUM(U29:U30)</f>
        <v>0</v>
      </c>
      <c r="V28" s="114">
        <f t="shared" si="7"/>
        <v>0</v>
      </c>
    </row>
    <row r="29" spans="1:22" ht="26.25">
      <c r="A29" s="107">
        <v>23</v>
      </c>
      <c r="B29" s="57"/>
      <c r="C29" s="51"/>
      <c r="D29" s="52"/>
      <c r="E29" s="52"/>
      <c r="F29" s="53" t="s">
        <v>42</v>
      </c>
      <c r="G29" s="54" t="s">
        <v>19</v>
      </c>
      <c r="H29" s="31"/>
      <c r="I29" s="68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115"/>
    </row>
    <row r="30" spans="1:22" ht="26.25">
      <c r="A30" s="107">
        <v>24</v>
      </c>
      <c r="B30" s="57"/>
      <c r="C30" s="51"/>
      <c r="D30" s="52"/>
      <c r="E30" s="52"/>
      <c r="F30" s="53" t="s">
        <v>43</v>
      </c>
      <c r="G30" s="54" t="s">
        <v>18</v>
      </c>
      <c r="H30" s="31"/>
      <c r="I30" s="68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115"/>
    </row>
    <row r="31" spans="1:22" ht="15">
      <c r="A31" s="107">
        <v>25</v>
      </c>
      <c r="B31" s="57"/>
      <c r="C31" s="49"/>
      <c r="D31" s="56"/>
      <c r="E31" s="53" t="s">
        <v>40</v>
      </c>
      <c r="F31" s="56"/>
      <c r="G31" s="51" t="s">
        <v>34</v>
      </c>
      <c r="H31" s="25">
        <f>SUM(H32:H33)</f>
        <v>0</v>
      </c>
      <c r="I31" s="67">
        <f>SUM(I32:I33)</f>
        <v>0</v>
      </c>
      <c r="J31" s="25">
        <f aca="true" t="shared" si="8" ref="J31:V31">SUM(J32:J33)</f>
        <v>0</v>
      </c>
      <c r="K31" s="25">
        <f t="shared" si="8"/>
        <v>0</v>
      </c>
      <c r="L31" s="25">
        <f t="shared" si="8"/>
        <v>0</v>
      </c>
      <c r="M31" s="25">
        <f t="shared" si="8"/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25">
        <f t="shared" si="8"/>
        <v>0</v>
      </c>
      <c r="S31" s="25">
        <f t="shared" si="8"/>
        <v>0</v>
      </c>
      <c r="T31" s="25">
        <f>SUM(T32:T33)</f>
        <v>0</v>
      </c>
      <c r="U31" s="25">
        <f>SUM(U32:U33)</f>
        <v>0</v>
      </c>
      <c r="V31" s="114">
        <f t="shared" si="8"/>
        <v>0</v>
      </c>
    </row>
    <row r="32" spans="1:22" ht="15">
      <c r="A32" s="107">
        <v>26</v>
      </c>
      <c r="B32" s="42"/>
      <c r="C32" s="51"/>
      <c r="D32" s="53"/>
      <c r="E32" s="53"/>
      <c r="F32" s="53" t="s">
        <v>44</v>
      </c>
      <c r="G32" s="51" t="s">
        <v>17</v>
      </c>
      <c r="H32" s="31"/>
      <c r="I32" s="68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15"/>
    </row>
    <row r="33" spans="1:22" ht="15">
      <c r="A33" s="107">
        <v>27</v>
      </c>
      <c r="B33" s="42"/>
      <c r="C33" s="28"/>
      <c r="D33" s="48"/>
      <c r="E33" s="48"/>
      <c r="F33" s="48" t="s">
        <v>45</v>
      </c>
      <c r="G33" s="28" t="s">
        <v>16</v>
      </c>
      <c r="H33" s="29"/>
      <c r="I33" s="6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16"/>
    </row>
    <row r="34" spans="1:22" ht="15">
      <c r="A34" s="107">
        <v>28</v>
      </c>
      <c r="B34" s="42"/>
      <c r="C34" s="28"/>
      <c r="D34" s="48"/>
      <c r="E34" s="48" t="s">
        <v>41</v>
      </c>
      <c r="F34" s="48"/>
      <c r="G34" s="30" t="s">
        <v>35</v>
      </c>
      <c r="H34" s="25">
        <f>SUM(H35:H36)</f>
        <v>0</v>
      </c>
      <c r="I34" s="67">
        <f>SUM(I35:I36)</f>
        <v>0</v>
      </c>
      <c r="J34" s="25">
        <f aca="true" t="shared" si="9" ref="J34:V34">SUM(J35:J36)</f>
        <v>0</v>
      </c>
      <c r="K34" s="25">
        <f t="shared" si="9"/>
        <v>0</v>
      </c>
      <c r="L34" s="25">
        <f t="shared" si="9"/>
        <v>0</v>
      </c>
      <c r="M34" s="25">
        <f t="shared" si="9"/>
        <v>0</v>
      </c>
      <c r="N34" s="25">
        <f t="shared" si="9"/>
        <v>0</v>
      </c>
      <c r="O34" s="25">
        <f t="shared" si="9"/>
        <v>0</v>
      </c>
      <c r="P34" s="25">
        <f t="shared" si="9"/>
        <v>0</v>
      </c>
      <c r="Q34" s="25">
        <f t="shared" si="9"/>
        <v>0</v>
      </c>
      <c r="R34" s="25">
        <f t="shared" si="9"/>
        <v>0</v>
      </c>
      <c r="S34" s="25">
        <f t="shared" si="9"/>
        <v>0</v>
      </c>
      <c r="T34" s="25">
        <f>SUM(T35:T36)</f>
        <v>0</v>
      </c>
      <c r="U34" s="25">
        <f>SUM(U35:U36)</f>
        <v>0</v>
      </c>
      <c r="V34" s="114">
        <f t="shared" si="9"/>
        <v>0</v>
      </c>
    </row>
    <row r="35" spans="1:22" ht="15">
      <c r="A35" s="107">
        <v>29</v>
      </c>
      <c r="B35" s="42"/>
      <c r="C35" s="28"/>
      <c r="D35" s="48"/>
      <c r="E35" s="48"/>
      <c r="F35" s="48" t="s">
        <v>46</v>
      </c>
      <c r="G35" s="28" t="s">
        <v>36</v>
      </c>
      <c r="H35" s="29"/>
      <c r="I35" s="6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16"/>
    </row>
    <row r="36" spans="1:22" ht="15">
      <c r="A36" s="107">
        <v>30</v>
      </c>
      <c r="B36" s="42"/>
      <c r="C36" s="28"/>
      <c r="D36" s="48"/>
      <c r="E36" s="48"/>
      <c r="F36" s="48" t="s">
        <v>47</v>
      </c>
      <c r="G36" s="28" t="s">
        <v>37</v>
      </c>
      <c r="H36" s="29"/>
      <c r="I36" s="6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16"/>
    </row>
    <row r="37" spans="1:22" ht="15.75" thickBot="1">
      <c r="A37" s="117">
        <v>31</v>
      </c>
      <c r="B37" s="118"/>
      <c r="C37" s="119"/>
      <c r="D37" s="120"/>
      <c r="E37" s="120"/>
      <c r="F37" s="120"/>
      <c r="G37" s="120" t="s">
        <v>38</v>
      </c>
      <c r="H37" s="121">
        <f>H25+H26</f>
        <v>1435</v>
      </c>
      <c r="I37" s="122">
        <f>I25+I26</f>
        <v>5052</v>
      </c>
      <c r="J37" s="121">
        <f aca="true" t="shared" si="10" ref="J37:S37">J25+J26</f>
        <v>450</v>
      </c>
      <c r="K37" s="121">
        <f t="shared" si="10"/>
        <v>1100</v>
      </c>
      <c r="L37" s="121">
        <f t="shared" si="10"/>
        <v>4520</v>
      </c>
      <c r="M37" s="121">
        <f t="shared" si="10"/>
        <v>400</v>
      </c>
      <c r="N37" s="121">
        <f t="shared" si="10"/>
        <v>24185</v>
      </c>
      <c r="O37" s="121">
        <f t="shared" si="10"/>
        <v>4327</v>
      </c>
      <c r="P37" s="121">
        <f t="shared" si="10"/>
        <v>6429</v>
      </c>
      <c r="Q37" s="121">
        <f t="shared" si="10"/>
        <v>820</v>
      </c>
      <c r="R37" s="121">
        <f t="shared" si="10"/>
        <v>18330</v>
      </c>
      <c r="S37" s="121">
        <f t="shared" si="10"/>
        <v>10999</v>
      </c>
      <c r="T37" s="121">
        <f>T25+T26</f>
        <v>90000</v>
      </c>
      <c r="U37" s="121">
        <f>U25+U26</f>
        <v>670</v>
      </c>
      <c r="V37" s="123">
        <f>V25+V26</f>
        <v>168717</v>
      </c>
    </row>
  </sheetData>
  <sheetProtection/>
  <mergeCells count="4">
    <mergeCell ref="A1:V1"/>
    <mergeCell ref="A3:V3"/>
    <mergeCell ref="A4:V4"/>
    <mergeCell ref="C8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="130" zoomScaleNormal="130" zoomScalePageLayoutView="0" workbookViewId="0" topLeftCell="A10">
      <selection activeCell="H10" sqref="H10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1" max="11" width="11.57421875" style="0" customWidth="1"/>
    <col min="14" max="14" width="10.28125" style="0" customWidth="1"/>
    <col min="15" max="15" width="10.421875" style="0" customWidth="1"/>
    <col min="21" max="21" width="9.28125" style="0" bestFit="1" customWidth="1"/>
    <col min="22" max="22" width="9.8515625" style="0" bestFit="1" customWidth="1"/>
  </cols>
  <sheetData>
    <row r="1" spans="1:18" ht="15">
      <c r="A1" s="139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15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15">
      <c r="A4" s="140">
        <v>2020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8" ht="54.75" thickBot="1">
      <c r="A7" s="2">
        <v>1</v>
      </c>
      <c r="B7" s="60" t="s">
        <v>20</v>
      </c>
      <c r="C7" s="81" t="s">
        <v>21</v>
      </c>
      <c r="D7" s="81" t="s">
        <v>0</v>
      </c>
      <c r="E7" s="82"/>
      <c r="F7" s="82"/>
      <c r="G7" s="83" t="s">
        <v>48</v>
      </c>
      <c r="H7" s="89" t="s">
        <v>69</v>
      </c>
      <c r="I7" s="84" t="s">
        <v>70</v>
      </c>
      <c r="J7" s="84" t="s">
        <v>106</v>
      </c>
      <c r="K7" s="84"/>
      <c r="L7" s="84"/>
      <c r="M7" s="84"/>
      <c r="N7" s="84"/>
      <c r="O7" s="84"/>
      <c r="P7" s="84"/>
      <c r="Q7" s="84"/>
      <c r="R7" s="88" t="s">
        <v>64</v>
      </c>
    </row>
    <row r="8" spans="1:22" ht="15.75" thickBot="1">
      <c r="A8" s="2">
        <v>2</v>
      </c>
      <c r="B8" s="10">
        <v>1</v>
      </c>
      <c r="C8" s="144" t="s">
        <v>102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50"/>
      <c r="U8" s="124">
        <v>62465</v>
      </c>
      <c r="V8" s="124">
        <v>53472167</v>
      </c>
    </row>
    <row r="9" spans="1:22" ht="15">
      <c r="A9" s="2">
        <v>3</v>
      </c>
      <c r="B9" s="32"/>
      <c r="C9" s="33" t="s">
        <v>1</v>
      </c>
      <c r="D9" s="33"/>
      <c r="E9" s="33"/>
      <c r="F9" s="33"/>
      <c r="G9" s="34" t="s">
        <v>2</v>
      </c>
      <c r="H9" s="35">
        <f>H10+H11+H12+H13+H14</f>
        <v>59478</v>
      </c>
      <c r="I9" s="35">
        <f>I10+I11+I12+I13+I14</f>
        <v>5187</v>
      </c>
      <c r="J9" s="35">
        <f>J10+J11+J12+J13+J14</f>
        <v>9410</v>
      </c>
      <c r="K9" s="61">
        <f>K10+K11+K12+K13+K14</f>
        <v>0</v>
      </c>
      <c r="L9" s="35">
        <f aca="true" t="shared" si="0" ref="L9:Q9">L10+L11+L12+L13+L14</f>
        <v>0</v>
      </c>
      <c r="M9" s="35">
        <f t="shared" si="0"/>
        <v>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71">
        <f>R10+R11+R12+R13+R14</f>
        <v>74075</v>
      </c>
      <c r="U9" s="124"/>
      <c r="V9" s="124">
        <v>8993267</v>
      </c>
    </row>
    <row r="10" spans="1:22" ht="15">
      <c r="A10" s="2">
        <v>4</v>
      </c>
      <c r="B10" s="36"/>
      <c r="C10" s="14"/>
      <c r="D10" s="14">
        <v>1</v>
      </c>
      <c r="E10" s="14"/>
      <c r="F10" s="14"/>
      <c r="G10" s="15" t="s">
        <v>3</v>
      </c>
      <c r="H10" s="16">
        <f>47984+316+1800+192+120</f>
        <v>50412</v>
      </c>
      <c r="I10" s="16"/>
      <c r="J10" s="16">
        <f>5965+240+24</f>
        <v>6229</v>
      </c>
      <c r="K10" s="62"/>
      <c r="L10" s="16"/>
      <c r="M10" s="16"/>
      <c r="N10" s="16"/>
      <c r="O10" s="16"/>
      <c r="P10" s="16"/>
      <c r="Q10" s="16"/>
      <c r="R10" s="72">
        <f>SUM(H10:Q10)</f>
        <v>56641</v>
      </c>
      <c r="U10" s="124"/>
      <c r="V10" s="124">
        <f>SUM(V8:V9)</f>
        <v>62465434</v>
      </c>
    </row>
    <row r="11" spans="1:18" ht="15">
      <c r="A11" s="2">
        <v>5</v>
      </c>
      <c r="B11" s="36"/>
      <c r="C11" s="14"/>
      <c r="D11" s="14">
        <v>2</v>
      </c>
      <c r="E11" s="14"/>
      <c r="F11" s="14"/>
      <c r="G11" s="15" t="s">
        <v>4</v>
      </c>
      <c r="H11" s="16">
        <f>8447+585+34</f>
        <v>9066</v>
      </c>
      <c r="I11" s="16"/>
      <c r="J11" s="16">
        <f>1044+78+4</f>
        <v>1126</v>
      </c>
      <c r="K11" s="62"/>
      <c r="L11" s="16"/>
      <c r="M11" s="16"/>
      <c r="N11" s="16"/>
      <c r="O11" s="16"/>
      <c r="P11" s="16"/>
      <c r="Q11" s="16"/>
      <c r="R11" s="72">
        <f>SUM(H11:Q11)</f>
        <v>10192</v>
      </c>
    </row>
    <row r="12" spans="1:18" ht="15">
      <c r="A12" s="2">
        <v>6</v>
      </c>
      <c r="B12" s="36"/>
      <c r="C12" s="14"/>
      <c r="D12" s="14">
        <v>3</v>
      </c>
      <c r="E12" s="14"/>
      <c r="F12" s="14"/>
      <c r="G12" s="15" t="s">
        <v>5</v>
      </c>
      <c r="H12" s="16"/>
      <c r="I12" s="16">
        <f>8699-3512</f>
        <v>5187</v>
      </c>
      <c r="J12" s="16">
        <f>3106-1051</f>
        <v>2055</v>
      </c>
      <c r="K12" s="62"/>
      <c r="L12" s="16"/>
      <c r="M12" s="16"/>
      <c r="N12" s="16"/>
      <c r="O12" s="16"/>
      <c r="P12" s="16"/>
      <c r="Q12" s="16"/>
      <c r="R12" s="72">
        <f>SUM(H12:Q12)</f>
        <v>7242</v>
      </c>
    </row>
    <row r="13" spans="1:18" ht="15">
      <c r="A13" s="2">
        <v>7</v>
      </c>
      <c r="B13" s="36"/>
      <c r="C13" s="14"/>
      <c r="D13" s="14">
        <v>4</v>
      </c>
      <c r="E13" s="14"/>
      <c r="F13" s="14"/>
      <c r="G13" s="15" t="s">
        <v>28</v>
      </c>
      <c r="H13" s="16"/>
      <c r="I13" s="16"/>
      <c r="J13" s="16"/>
      <c r="K13" s="62"/>
      <c r="L13" s="16"/>
      <c r="M13" s="16"/>
      <c r="N13" s="16"/>
      <c r="O13" s="16"/>
      <c r="P13" s="16"/>
      <c r="Q13" s="16"/>
      <c r="R13" s="72"/>
    </row>
    <row r="14" spans="1:18" ht="15">
      <c r="A14" s="2">
        <v>8</v>
      </c>
      <c r="B14" s="36"/>
      <c r="C14" s="14"/>
      <c r="D14" s="14">
        <v>5</v>
      </c>
      <c r="E14" s="14"/>
      <c r="F14" s="14"/>
      <c r="G14" s="15" t="s">
        <v>6</v>
      </c>
      <c r="H14" s="17">
        <f>SUM(H15:H18)</f>
        <v>0</v>
      </c>
      <c r="I14" s="17">
        <f>SUM(I15:I18)</f>
        <v>0</v>
      </c>
      <c r="J14" s="17">
        <f>SUM(J15:J18)</f>
        <v>0</v>
      </c>
      <c r="K14" s="63">
        <f>SUM(K15:K18)</f>
        <v>0</v>
      </c>
      <c r="L14" s="17">
        <f aca="true" t="shared" si="1" ref="L14:R14">SUM(L15:L18)</f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0</v>
      </c>
      <c r="R14" s="73">
        <f t="shared" si="1"/>
        <v>0</v>
      </c>
    </row>
    <row r="15" spans="1:18" ht="15">
      <c r="A15" s="2">
        <v>9</v>
      </c>
      <c r="B15" s="36"/>
      <c r="C15" s="14"/>
      <c r="D15" s="14"/>
      <c r="E15" s="18" t="s">
        <v>22</v>
      </c>
      <c r="F15" s="18"/>
      <c r="G15" s="19" t="s">
        <v>29</v>
      </c>
      <c r="H15" s="16"/>
      <c r="I15" s="16"/>
      <c r="J15" s="16"/>
      <c r="K15" s="62"/>
      <c r="L15" s="16"/>
      <c r="M15" s="16"/>
      <c r="N15" s="16"/>
      <c r="O15" s="16"/>
      <c r="P15" s="16"/>
      <c r="Q15" s="16"/>
      <c r="R15" s="72"/>
    </row>
    <row r="16" spans="1:18" ht="15">
      <c r="A16" s="2">
        <v>10</v>
      </c>
      <c r="B16" s="36"/>
      <c r="C16" s="14"/>
      <c r="D16" s="14"/>
      <c r="E16" s="18" t="s">
        <v>23</v>
      </c>
      <c r="F16" s="18"/>
      <c r="G16" s="19" t="s">
        <v>30</v>
      </c>
      <c r="H16" s="16"/>
      <c r="I16" s="16"/>
      <c r="J16" s="16"/>
      <c r="K16" s="62"/>
      <c r="L16" s="16"/>
      <c r="M16" s="16"/>
      <c r="N16" s="16"/>
      <c r="O16" s="16"/>
      <c r="P16" s="16"/>
      <c r="Q16" s="16"/>
      <c r="R16" s="72"/>
    </row>
    <row r="17" spans="1:18" ht="15">
      <c r="A17" s="2">
        <v>11</v>
      </c>
      <c r="B17" s="36"/>
      <c r="C17" s="14"/>
      <c r="D17" s="14"/>
      <c r="E17" s="18" t="s">
        <v>24</v>
      </c>
      <c r="F17" s="18"/>
      <c r="G17" s="15" t="s">
        <v>7</v>
      </c>
      <c r="H17" s="16"/>
      <c r="I17" s="16"/>
      <c r="J17" s="16"/>
      <c r="K17" s="62"/>
      <c r="L17" s="16"/>
      <c r="M17" s="16"/>
      <c r="N17" s="16"/>
      <c r="O17" s="16"/>
      <c r="P17" s="16"/>
      <c r="Q17" s="16"/>
      <c r="R17" s="72"/>
    </row>
    <row r="18" spans="1:18" ht="15">
      <c r="A18" s="2">
        <v>12</v>
      </c>
      <c r="B18" s="36"/>
      <c r="C18" s="14"/>
      <c r="D18" s="14"/>
      <c r="E18" s="18" t="s">
        <v>25</v>
      </c>
      <c r="F18" s="18"/>
      <c r="G18" s="15" t="s">
        <v>8</v>
      </c>
      <c r="H18" s="16"/>
      <c r="I18" s="16"/>
      <c r="J18" s="16"/>
      <c r="K18" s="62"/>
      <c r="L18" s="16"/>
      <c r="M18" s="16"/>
      <c r="N18" s="16"/>
      <c r="O18" s="16"/>
      <c r="P18" s="16"/>
      <c r="Q18" s="16"/>
      <c r="R18" s="72"/>
    </row>
    <row r="19" spans="1:18" ht="15">
      <c r="A19" s="2">
        <v>13</v>
      </c>
      <c r="B19" s="37"/>
      <c r="C19" s="11" t="s">
        <v>9</v>
      </c>
      <c r="D19" s="11"/>
      <c r="E19" s="11"/>
      <c r="F19" s="11"/>
      <c r="G19" s="12" t="s">
        <v>10</v>
      </c>
      <c r="H19" s="13">
        <f>H20+H21+H22</f>
        <v>0</v>
      </c>
      <c r="I19" s="13">
        <f>I20+I21+I22</f>
        <v>0</v>
      </c>
      <c r="J19" s="13">
        <f>J20+J21+J22</f>
        <v>0</v>
      </c>
      <c r="K19" s="64">
        <f>K20+K21+K22</f>
        <v>0</v>
      </c>
      <c r="L19" s="13">
        <f aca="true" t="shared" si="2" ref="L19:R19">L20+L21+L22</f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74">
        <f t="shared" si="2"/>
        <v>0</v>
      </c>
    </row>
    <row r="20" spans="1:18" ht="15">
      <c r="A20" s="2">
        <v>14</v>
      </c>
      <c r="B20" s="36"/>
      <c r="C20" s="14"/>
      <c r="D20" s="14">
        <v>6</v>
      </c>
      <c r="E20" s="14"/>
      <c r="F20" s="14"/>
      <c r="G20" s="15" t="s">
        <v>11</v>
      </c>
      <c r="H20" s="20"/>
      <c r="I20" s="16"/>
      <c r="J20" s="16"/>
      <c r="K20" s="62"/>
      <c r="L20" s="16"/>
      <c r="M20" s="16"/>
      <c r="N20" s="16"/>
      <c r="O20" s="16"/>
      <c r="P20" s="16"/>
      <c r="Q20" s="16"/>
      <c r="R20" s="72">
        <f>SUM(H20:Q20)</f>
        <v>0</v>
      </c>
    </row>
    <row r="21" spans="1:18" ht="15">
      <c r="A21" s="2">
        <v>15</v>
      </c>
      <c r="B21" s="36"/>
      <c r="C21" s="14"/>
      <c r="D21" s="14">
        <v>7</v>
      </c>
      <c r="E21" s="14"/>
      <c r="F21" s="14"/>
      <c r="G21" s="15" t="s">
        <v>12</v>
      </c>
      <c r="H21" s="20"/>
      <c r="I21" s="16"/>
      <c r="J21" s="16"/>
      <c r="K21" s="62"/>
      <c r="L21" s="16"/>
      <c r="M21" s="16"/>
      <c r="N21" s="16"/>
      <c r="O21" s="16"/>
      <c r="P21" s="16"/>
      <c r="Q21" s="16"/>
      <c r="R21" s="72">
        <f>SUM(H21:Q21)</f>
        <v>0</v>
      </c>
    </row>
    <row r="22" spans="1:18" ht="15">
      <c r="A22" s="2">
        <v>16</v>
      </c>
      <c r="B22" s="36"/>
      <c r="C22" s="14"/>
      <c r="D22" s="14">
        <v>8</v>
      </c>
      <c r="E22" s="14"/>
      <c r="F22" s="14"/>
      <c r="G22" s="15" t="s">
        <v>13</v>
      </c>
      <c r="H22" s="21">
        <f>SUM(H23:H24)</f>
        <v>0</v>
      </c>
      <c r="I22" s="17">
        <f>SUM(I23:I24)</f>
        <v>0</v>
      </c>
      <c r="J22" s="17">
        <f>SUM(J23:J24)</f>
        <v>0</v>
      </c>
      <c r="K22" s="63">
        <f>SUM(K23:K24)</f>
        <v>0</v>
      </c>
      <c r="L22" s="17">
        <f aca="true" t="shared" si="3" ref="L22:R22">SUM(L23:L24)</f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  <c r="R22" s="73">
        <f t="shared" si="3"/>
        <v>0</v>
      </c>
    </row>
    <row r="23" spans="1:18" ht="15">
      <c r="A23" s="2">
        <v>17</v>
      </c>
      <c r="B23" s="36"/>
      <c r="C23" s="14"/>
      <c r="D23" s="14"/>
      <c r="E23" s="18" t="s">
        <v>26</v>
      </c>
      <c r="F23" s="18"/>
      <c r="G23" s="19" t="s">
        <v>31</v>
      </c>
      <c r="H23" s="20"/>
      <c r="I23" s="16"/>
      <c r="J23" s="16"/>
      <c r="K23" s="62"/>
      <c r="L23" s="16"/>
      <c r="M23" s="16"/>
      <c r="N23" s="16"/>
      <c r="O23" s="16"/>
      <c r="P23" s="16"/>
      <c r="Q23" s="16"/>
      <c r="R23" s="72"/>
    </row>
    <row r="24" spans="1:18" ht="15">
      <c r="A24" s="2">
        <v>18</v>
      </c>
      <c r="B24" s="36"/>
      <c r="C24" s="14"/>
      <c r="D24" s="14"/>
      <c r="E24" s="18" t="s">
        <v>27</v>
      </c>
      <c r="F24" s="18"/>
      <c r="G24" s="19" t="s">
        <v>32</v>
      </c>
      <c r="H24" s="16"/>
      <c r="I24" s="16"/>
      <c r="J24" s="16"/>
      <c r="K24" s="62"/>
      <c r="L24" s="16"/>
      <c r="M24" s="16"/>
      <c r="N24" s="16"/>
      <c r="O24" s="16"/>
      <c r="P24" s="16"/>
      <c r="Q24" s="16"/>
      <c r="R24" s="72"/>
    </row>
    <row r="25" spans="1:18" ht="15">
      <c r="A25" s="2">
        <v>19</v>
      </c>
      <c r="B25" s="38"/>
      <c r="C25" s="22"/>
      <c r="D25" s="22"/>
      <c r="E25" s="22"/>
      <c r="F25" s="22"/>
      <c r="G25" s="22" t="s">
        <v>14</v>
      </c>
      <c r="H25" s="23">
        <f>H9+H19</f>
        <v>59478</v>
      </c>
      <c r="I25" s="23">
        <f>I9+I19</f>
        <v>5187</v>
      </c>
      <c r="J25" s="23">
        <f>J9+J19</f>
        <v>9410</v>
      </c>
      <c r="K25" s="65">
        <f>K9+K19</f>
        <v>0</v>
      </c>
      <c r="L25" s="23">
        <f aca="true" t="shared" si="4" ref="L25:R25">L9+L19</f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75">
        <f t="shared" si="4"/>
        <v>74075</v>
      </c>
    </row>
    <row r="26" spans="1:18" ht="15">
      <c r="A26" s="2">
        <v>20</v>
      </c>
      <c r="B26" s="41"/>
      <c r="C26" s="26" t="s">
        <v>15</v>
      </c>
      <c r="D26" s="26"/>
      <c r="E26" s="26"/>
      <c r="F26" s="26"/>
      <c r="G26" s="26" t="s">
        <v>55</v>
      </c>
      <c r="H26" s="27">
        <f>H27</f>
        <v>0</v>
      </c>
      <c r="I26" s="27">
        <f>I27</f>
        <v>0</v>
      </c>
      <c r="J26" s="27">
        <f>J27</f>
        <v>0</v>
      </c>
      <c r="K26" s="66">
        <f>K27</f>
        <v>0</v>
      </c>
      <c r="L26" s="27">
        <f aca="true" t="shared" si="5" ref="L26:R26">L27</f>
        <v>0</v>
      </c>
      <c r="M26" s="27">
        <f t="shared" si="5"/>
        <v>0</v>
      </c>
      <c r="N26" s="27">
        <f t="shared" si="5"/>
        <v>0</v>
      </c>
      <c r="O26" s="27">
        <f t="shared" si="5"/>
        <v>0</v>
      </c>
      <c r="P26" s="27">
        <f t="shared" si="5"/>
        <v>0</v>
      </c>
      <c r="Q26" s="27">
        <f t="shared" si="5"/>
        <v>0</v>
      </c>
      <c r="R26" s="90">
        <f t="shared" si="5"/>
        <v>0</v>
      </c>
    </row>
    <row r="27" spans="1:18" ht="15">
      <c r="A27" s="2">
        <v>21</v>
      </c>
      <c r="B27" s="39"/>
      <c r="C27" s="24"/>
      <c r="D27" s="51">
        <v>9</v>
      </c>
      <c r="E27" s="24"/>
      <c r="F27" s="24"/>
      <c r="G27" s="24" t="s">
        <v>55</v>
      </c>
      <c r="H27" s="25">
        <f>H28+H31+H34</f>
        <v>0</v>
      </c>
      <c r="I27" s="25">
        <f>I28+I31+I34</f>
        <v>0</v>
      </c>
      <c r="J27" s="25">
        <f>J28+J31+J34</f>
        <v>0</v>
      </c>
      <c r="K27" s="67">
        <f>K28+K31+K34</f>
        <v>0</v>
      </c>
      <c r="L27" s="25">
        <f aca="true" t="shared" si="6" ref="L27:R27">L28+L31+L34</f>
        <v>0</v>
      </c>
      <c r="M27" s="25">
        <f t="shared" si="6"/>
        <v>0</v>
      </c>
      <c r="N27" s="25">
        <f t="shared" si="6"/>
        <v>0</v>
      </c>
      <c r="O27" s="25">
        <f t="shared" si="6"/>
        <v>0</v>
      </c>
      <c r="P27" s="25">
        <f t="shared" si="6"/>
        <v>0</v>
      </c>
      <c r="Q27" s="25">
        <f t="shared" si="6"/>
        <v>0</v>
      </c>
      <c r="R27" s="40">
        <f t="shared" si="6"/>
        <v>0</v>
      </c>
    </row>
    <row r="28" spans="1:18" ht="15">
      <c r="A28" s="2">
        <v>22</v>
      </c>
      <c r="B28" s="39"/>
      <c r="C28" s="49"/>
      <c r="D28" s="24"/>
      <c r="E28" s="50" t="s">
        <v>39</v>
      </c>
      <c r="F28" s="51"/>
      <c r="G28" s="51" t="s">
        <v>33</v>
      </c>
      <c r="H28" s="25">
        <f>SUM(H29:H30)</f>
        <v>0</v>
      </c>
      <c r="I28" s="25">
        <f>SUM(I29:I30)</f>
        <v>0</v>
      </c>
      <c r="J28" s="25">
        <f>SUM(J29:J30)</f>
        <v>0</v>
      </c>
      <c r="K28" s="67">
        <f>SUM(K29:K30)</f>
        <v>0</v>
      </c>
      <c r="L28" s="25">
        <f aca="true" t="shared" si="7" ref="L28:R28">SUM(L29:L30)</f>
        <v>0</v>
      </c>
      <c r="M28" s="25">
        <f t="shared" si="7"/>
        <v>0</v>
      </c>
      <c r="N28" s="25">
        <f t="shared" si="7"/>
        <v>0</v>
      </c>
      <c r="O28" s="25">
        <f t="shared" si="7"/>
        <v>0</v>
      </c>
      <c r="P28" s="25">
        <f t="shared" si="7"/>
        <v>0</v>
      </c>
      <c r="Q28" s="25">
        <f t="shared" si="7"/>
        <v>0</v>
      </c>
      <c r="R28" s="40">
        <f t="shared" si="7"/>
        <v>0</v>
      </c>
    </row>
    <row r="29" spans="1:18" ht="26.25">
      <c r="A29" s="2">
        <v>23</v>
      </c>
      <c r="B29" s="57"/>
      <c r="C29" s="51"/>
      <c r="D29" s="52"/>
      <c r="E29" s="52"/>
      <c r="F29" s="53" t="s">
        <v>42</v>
      </c>
      <c r="G29" s="54" t="s">
        <v>19</v>
      </c>
      <c r="H29" s="31"/>
      <c r="I29" s="31"/>
      <c r="J29" s="31"/>
      <c r="K29" s="68"/>
      <c r="L29" s="31"/>
      <c r="M29" s="31"/>
      <c r="N29" s="31"/>
      <c r="O29" s="31"/>
      <c r="P29" s="31"/>
      <c r="Q29" s="31"/>
      <c r="R29" s="55"/>
    </row>
    <row r="30" spans="1:18" ht="26.25">
      <c r="A30" s="2">
        <v>24</v>
      </c>
      <c r="B30" s="57"/>
      <c r="C30" s="51"/>
      <c r="D30" s="52"/>
      <c r="E30" s="52"/>
      <c r="F30" s="53" t="s">
        <v>43</v>
      </c>
      <c r="G30" s="54" t="s">
        <v>18</v>
      </c>
      <c r="H30" s="31"/>
      <c r="I30" s="31"/>
      <c r="J30" s="31"/>
      <c r="K30" s="68"/>
      <c r="L30" s="31"/>
      <c r="M30" s="31"/>
      <c r="N30" s="31"/>
      <c r="O30" s="31"/>
      <c r="P30" s="31"/>
      <c r="Q30" s="31"/>
      <c r="R30" s="55"/>
    </row>
    <row r="31" spans="1:18" ht="15">
      <c r="A31" s="2">
        <v>25</v>
      </c>
      <c r="B31" s="57"/>
      <c r="C31" s="49"/>
      <c r="D31" s="56"/>
      <c r="E31" s="53" t="s">
        <v>40</v>
      </c>
      <c r="F31" s="56"/>
      <c r="G31" s="51" t="s">
        <v>34</v>
      </c>
      <c r="H31" s="25">
        <f>SUM(H32:H33)</f>
        <v>0</v>
      </c>
      <c r="I31" s="25">
        <f>SUM(I32:I33)</f>
        <v>0</v>
      </c>
      <c r="J31" s="25">
        <f>SUM(J32:J33)</f>
        <v>0</v>
      </c>
      <c r="K31" s="67">
        <f>SUM(K32:K33)</f>
        <v>0</v>
      </c>
      <c r="L31" s="25">
        <f aca="true" t="shared" si="8" ref="L31:R31">SUM(L32:L33)</f>
        <v>0</v>
      </c>
      <c r="M31" s="25">
        <f t="shared" si="8"/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40">
        <f t="shared" si="8"/>
        <v>0</v>
      </c>
    </row>
    <row r="32" spans="1:18" ht="15">
      <c r="A32" s="2">
        <v>26</v>
      </c>
      <c r="B32" s="42"/>
      <c r="C32" s="51"/>
      <c r="D32" s="53"/>
      <c r="E32" s="53"/>
      <c r="F32" s="53" t="s">
        <v>44</v>
      </c>
      <c r="G32" s="51" t="s">
        <v>17</v>
      </c>
      <c r="H32" s="31"/>
      <c r="I32" s="31"/>
      <c r="J32" s="31"/>
      <c r="K32" s="68"/>
      <c r="L32" s="31"/>
      <c r="M32" s="31"/>
      <c r="N32" s="31"/>
      <c r="O32" s="31"/>
      <c r="P32" s="31"/>
      <c r="Q32" s="31"/>
      <c r="R32" s="55"/>
    </row>
    <row r="33" spans="1:18" ht="15">
      <c r="A33" s="2">
        <v>27</v>
      </c>
      <c r="B33" s="42"/>
      <c r="C33" s="28"/>
      <c r="D33" s="48"/>
      <c r="E33" s="48"/>
      <c r="F33" s="48" t="s">
        <v>45</v>
      </c>
      <c r="G33" s="28" t="s">
        <v>16</v>
      </c>
      <c r="H33" s="31"/>
      <c r="I33" s="29"/>
      <c r="J33" s="29"/>
      <c r="K33" s="69"/>
      <c r="L33" s="29"/>
      <c r="M33" s="29"/>
      <c r="N33" s="29"/>
      <c r="O33" s="29"/>
      <c r="P33" s="29"/>
      <c r="Q33" s="29"/>
      <c r="R33" s="43"/>
    </row>
    <row r="34" spans="1:18" ht="15">
      <c r="A34" s="2">
        <v>28</v>
      </c>
      <c r="B34" s="42"/>
      <c r="C34" s="28"/>
      <c r="D34" s="48"/>
      <c r="E34" s="48" t="s">
        <v>41</v>
      </c>
      <c r="F34" s="48"/>
      <c r="G34" s="30" t="s">
        <v>35</v>
      </c>
      <c r="H34" s="25">
        <f>SUM(H35:H36)</f>
        <v>0</v>
      </c>
      <c r="I34" s="25">
        <f>SUM(I35:I36)</f>
        <v>0</v>
      </c>
      <c r="J34" s="25">
        <f>SUM(J35:J36)</f>
        <v>0</v>
      </c>
      <c r="K34" s="67">
        <f>SUM(K35:K36)</f>
        <v>0</v>
      </c>
      <c r="L34" s="25">
        <f aca="true" t="shared" si="9" ref="L34:R34">SUM(L35:L36)</f>
        <v>0</v>
      </c>
      <c r="M34" s="25">
        <f t="shared" si="9"/>
        <v>0</v>
      </c>
      <c r="N34" s="25">
        <f t="shared" si="9"/>
        <v>0</v>
      </c>
      <c r="O34" s="25">
        <f t="shared" si="9"/>
        <v>0</v>
      </c>
      <c r="P34" s="25">
        <f t="shared" si="9"/>
        <v>0</v>
      </c>
      <c r="Q34" s="25">
        <f t="shared" si="9"/>
        <v>0</v>
      </c>
      <c r="R34" s="40">
        <f t="shared" si="9"/>
        <v>0</v>
      </c>
    </row>
    <row r="35" spans="1:18" ht="15">
      <c r="A35" s="2">
        <v>29</v>
      </c>
      <c r="B35" s="42"/>
      <c r="C35" s="28"/>
      <c r="D35" s="48"/>
      <c r="E35" s="48"/>
      <c r="F35" s="48" t="s">
        <v>46</v>
      </c>
      <c r="G35" s="28" t="s">
        <v>36</v>
      </c>
      <c r="H35" s="31"/>
      <c r="I35" s="29"/>
      <c r="J35" s="29"/>
      <c r="K35" s="69"/>
      <c r="L35" s="29"/>
      <c r="M35" s="29"/>
      <c r="N35" s="29"/>
      <c r="O35" s="29"/>
      <c r="P35" s="29"/>
      <c r="Q35" s="29"/>
      <c r="R35" s="43"/>
    </row>
    <row r="36" spans="1:18" ht="15">
      <c r="A36" s="2">
        <v>30</v>
      </c>
      <c r="B36" s="42"/>
      <c r="C36" s="28"/>
      <c r="D36" s="48"/>
      <c r="E36" s="48"/>
      <c r="F36" s="48" t="s">
        <v>47</v>
      </c>
      <c r="G36" s="28" t="s">
        <v>37</v>
      </c>
      <c r="H36" s="31"/>
      <c r="I36" s="29"/>
      <c r="J36" s="29"/>
      <c r="K36" s="69"/>
      <c r="L36" s="29"/>
      <c r="M36" s="29"/>
      <c r="N36" s="29"/>
      <c r="O36" s="29"/>
      <c r="P36" s="29"/>
      <c r="Q36" s="29"/>
      <c r="R36" s="43"/>
    </row>
    <row r="37" spans="1:18" ht="15.75" thickBot="1">
      <c r="A37" s="2">
        <v>31</v>
      </c>
      <c r="B37" s="44"/>
      <c r="C37" s="45"/>
      <c r="D37" s="46"/>
      <c r="E37" s="46"/>
      <c r="F37" s="46"/>
      <c r="G37" s="46" t="s">
        <v>38</v>
      </c>
      <c r="H37" s="47">
        <f>H25+H26</f>
        <v>59478</v>
      </c>
      <c r="I37" s="47">
        <f>I25+I26</f>
        <v>5187</v>
      </c>
      <c r="J37" s="47">
        <f>J25+J26</f>
        <v>9410</v>
      </c>
      <c r="K37" s="70">
        <f>K25+K26</f>
        <v>0</v>
      </c>
      <c r="L37" s="47">
        <f aca="true" t="shared" si="10" ref="L37:Q37">L25+L26</f>
        <v>0</v>
      </c>
      <c r="M37" s="47">
        <f t="shared" si="10"/>
        <v>0</v>
      </c>
      <c r="N37" s="47">
        <f t="shared" si="10"/>
        <v>0</v>
      </c>
      <c r="O37" s="47">
        <f t="shared" si="10"/>
        <v>0</v>
      </c>
      <c r="P37" s="47">
        <f t="shared" si="10"/>
        <v>0</v>
      </c>
      <c r="Q37" s="47">
        <f t="shared" si="10"/>
        <v>0</v>
      </c>
      <c r="R37" s="91">
        <f>R25+R26</f>
        <v>74075</v>
      </c>
    </row>
  </sheetData>
  <sheetProtection/>
  <mergeCells count="4">
    <mergeCell ref="A1:R1"/>
    <mergeCell ref="A3:R3"/>
    <mergeCell ref="A4:R4"/>
    <mergeCell ref="C8:R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Erika</cp:lastModifiedBy>
  <cp:lastPrinted>2018-02-05T11:12:12Z</cp:lastPrinted>
  <dcterms:created xsi:type="dcterms:W3CDTF">2014-01-08T12:14:20Z</dcterms:created>
  <dcterms:modified xsi:type="dcterms:W3CDTF">2020-02-07T06:56:16Z</dcterms:modified>
  <cp:category/>
  <cp:version/>
  <cp:contentType/>
  <cp:contentStatus/>
</cp:coreProperties>
</file>